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yanfitzgerald/Desktop/"/>
    </mc:Choice>
  </mc:AlternateContent>
  <xr:revisionPtr revIDLastSave="0" documentId="13_ncr:1_{B4E882F3-9A73-7346-9207-7E0A16348A0A}" xr6:coauthVersionLast="47" xr6:coauthVersionMax="47" xr10:uidLastSave="{00000000-0000-0000-0000-000000000000}"/>
  <bookViews>
    <workbookView xWindow="3080" yWindow="500" windowWidth="21820" windowHeight="14740" xr2:uid="{00000000-000D-0000-FFFF-FFFF00000000}"/>
  </bookViews>
  <sheets>
    <sheet name="Data" sheetId="1" r:id="rId1"/>
    <sheet name="Codebook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9" i="1" l="1"/>
  <c r="B169" i="1"/>
  <c r="D159" i="1"/>
  <c r="B159" i="1"/>
  <c r="D149" i="1"/>
  <c r="B149" i="1"/>
  <c r="D139" i="1"/>
  <c r="B139" i="1"/>
  <c r="D128" i="1"/>
  <c r="B128" i="1"/>
  <c r="D117" i="1"/>
  <c r="B117" i="1"/>
  <c r="D107" i="1"/>
  <c r="B107" i="1"/>
  <c r="B94" i="1"/>
  <c r="D81" i="1"/>
  <c r="B81" i="1"/>
  <c r="D168" i="1"/>
  <c r="D167" i="1"/>
  <c r="D166" i="1"/>
  <c r="D148" i="1"/>
  <c r="D147" i="1"/>
  <c r="D146" i="1"/>
  <c r="B168" i="1"/>
  <c r="B167" i="1"/>
  <c r="B166" i="1"/>
  <c r="B158" i="1"/>
  <c r="B157" i="1"/>
  <c r="B156" i="1"/>
  <c r="B124" i="1"/>
  <c r="B113" i="1"/>
  <c r="B135" i="1" l="1"/>
  <c r="B138" i="1"/>
  <c r="B137" i="1"/>
  <c r="B136" i="1"/>
  <c r="B127" i="1"/>
  <c r="B126" i="1"/>
  <c r="B125" i="1"/>
  <c r="D138" i="1"/>
  <c r="D137" i="1"/>
  <c r="D136" i="1"/>
  <c r="D135" i="1"/>
  <c r="D116" i="1"/>
  <c r="D115" i="1"/>
  <c r="D114" i="1"/>
  <c r="D113" i="1"/>
  <c r="D102" i="1"/>
  <c r="D101" i="1"/>
  <c r="D100" i="1"/>
  <c r="B102" i="1"/>
  <c r="B101" i="1"/>
  <c r="B100" i="1"/>
  <c r="D89" i="1"/>
  <c r="D88" i="1"/>
  <c r="D87" i="1"/>
  <c r="B89" i="1"/>
  <c r="B88" i="1"/>
  <c r="B87" i="1"/>
  <c r="B46" i="1"/>
  <c r="B25" i="1"/>
</calcChain>
</file>

<file path=xl/sharedStrings.xml><?xml version="1.0" encoding="utf-8"?>
<sst xmlns="http://schemas.openxmlformats.org/spreadsheetml/2006/main" count="354" uniqueCount="64">
  <si>
    <t>Wells 1993</t>
    <phoneticPr fontId="0" type="noConversion"/>
  </si>
  <si>
    <t>Lindsay 1994 (3)</t>
    <phoneticPr fontId="0" type="noConversion"/>
  </si>
  <si>
    <t>Clark 2001</t>
    <phoneticPr fontId="0" type="noConversion"/>
  </si>
  <si>
    <t>Carlson 2008</t>
    <phoneticPr fontId="0" type="noConversion"/>
  </si>
  <si>
    <t>Darling 07</t>
    <phoneticPr fontId="0" type="noConversion"/>
  </si>
  <si>
    <t xml:space="preserve"> </t>
  </si>
  <si>
    <t>presentation</t>
  </si>
  <si>
    <t>1= sim 2 = seq</t>
  </si>
  <si>
    <t>sim type</t>
  </si>
  <si>
    <t>1= judge</t>
  </si>
  <si>
    <t>2 = ratings</t>
  </si>
  <si>
    <t>3 = effective size</t>
  </si>
  <si>
    <t>innocent-culprit similarity</t>
  </si>
  <si>
    <t>1 = high</t>
  </si>
  <si>
    <t>2 = moderate</t>
  </si>
  <si>
    <t>event type</t>
  </si>
  <si>
    <t>1 = live</t>
  </si>
  <si>
    <t>2 = video</t>
  </si>
  <si>
    <t>3 = face recognition task</t>
  </si>
  <si>
    <t>Target Present</t>
    <phoneticPr fontId="0" type="noConversion"/>
  </si>
  <si>
    <t>Correct ID</t>
  </si>
  <si>
    <t>High</t>
  </si>
  <si>
    <t>n</t>
  </si>
  <si>
    <t>Moderate</t>
  </si>
  <si>
    <t>Presentation</t>
  </si>
  <si>
    <t>SimType</t>
  </si>
  <si>
    <t>Event</t>
  </si>
  <si>
    <t>Lindsay 1994 (2)</t>
    <phoneticPr fontId="0" type="noConversion"/>
  </si>
  <si>
    <t>Brewer 2006 (Cul)</t>
  </si>
  <si>
    <t>Darling 07</t>
    <phoneticPr fontId="0" type="noConversion"/>
  </si>
  <si>
    <t>Foil ID</t>
  </si>
  <si>
    <t>Rejection</t>
  </si>
  <si>
    <t>Low</t>
  </si>
  <si>
    <t>Lindsay 1991 (1)</t>
  </si>
  <si>
    <t>Carlson 08</t>
    <phoneticPr fontId="0" type="noConversion"/>
  </si>
  <si>
    <t>Lindsay 1994</t>
  </si>
  <si>
    <t>Wells 93</t>
    <phoneticPr fontId="0" type="noConversion"/>
  </si>
  <si>
    <t>Lindsay 1980</t>
    <phoneticPr fontId="0" type="noConversion"/>
  </si>
  <si>
    <t>Juslin 96</t>
    <phoneticPr fontId="0" type="noConversion"/>
  </si>
  <si>
    <t>Tunnicl 2000 (1)</t>
    <phoneticPr fontId="0" type="noConversion"/>
  </si>
  <si>
    <t>Brewer 2006</t>
    <phoneticPr fontId="0" type="noConversion"/>
  </si>
  <si>
    <t>Wells 1993</t>
  </si>
  <si>
    <t>Juslin 96</t>
  </si>
  <si>
    <t>Tunnicl 2000 (1)</t>
  </si>
  <si>
    <t>Carlson 2008</t>
  </si>
  <si>
    <t>Target Absent</t>
    <phoneticPr fontId="0" type="noConversion"/>
  </si>
  <si>
    <t>False ID</t>
  </si>
  <si>
    <t>Charman 11</t>
    <phoneticPr fontId="0" type="noConversion"/>
  </si>
  <si>
    <t xml:space="preserve">Target Absent </t>
    <phoneticPr fontId="0" type="noConversion"/>
  </si>
  <si>
    <t>Lindsay 1991 (1)</t>
    <phoneticPr fontId="0" type="noConversion"/>
  </si>
  <si>
    <t>Lindsay 1991 (3)</t>
    <phoneticPr fontId="0" type="noConversion"/>
  </si>
  <si>
    <t xml:space="preserve">Charman 11 </t>
    <phoneticPr fontId="0" type="noConversion"/>
  </si>
  <si>
    <t>Carlson 08</t>
  </si>
  <si>
    <t>Gron Sim</t>
  </si>
  <si>
    <t>Gronlund 09 Sim</t>
  </si>
  <si>
    <t>Gronlund 09 sim</t>
  </si>
  <si>
    <t>Target Absent</t>
  </si>
  <si>
    <t>Cutler 87</t>
  </si>
  <si>
    <t>Cutler 1987</t>
  </si>
  <si>
    <t>Read 1990</t>
  </si>
  <si>
    <t>Lindsay 94 (3)</t>
  </si>
  <si>
    <t>Tredoux 07</t>
  </si>
  <si>
    <t>Weight</t>
  </si>
  <si>
    <t>Codebook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</si>
</sst>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2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1" fontId="0" fillId="0" borderId="0" xfId="0" applyNumberFormat="1"/>
    <xf numFmtId="1" fontId="1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9"/>
  <sheetViews>
    <sheetView tabSelected="1" topLeftCell="A140" workbookViewId="0">
      <selection activeCell="G169" sqref="G169"/>
    </sheetView>
  </sheetViews>
  <sheetFormatPr baseColWidth="10" defaultColWidth="8.83203125" defaultRowHeight="15" x14ac:dyDescent="0.2"/>
  <cols>
    <col min="1" max="1" width="21.1640625" customWidth="1"/>
    <col min="2" max="2" width="9.1640625" style="1"/>
    <col min="3" max="3" width="9.1640625" style="5"/>
    <col min="4" max="4" width="9.1640625" style="1"/>
    <col min="5" max="5" width="9.1640625" style="5"/>
    <col min="11" max="11" width="9.1640625" style="1"/>
  </cols>
  <sheetData>
    <row r="1" spans="1:14" x14ac:dyDescent="0.2">
      <c r="A1" s="3" t="s">
        <v>19</v>
      </c>
      <c r="K1" s="2" t="s">
        <v>63</v>
      </c>
      <c r="L1" s="2"/>
      <c r="M1" s="6"/>
      <c r="N1" s="2"/>
    </row>
    <row r="2" spans="1:14" x14ac:dyDescent="0.2">
      <c r="A2" s="2" t="s">
        <v>20</v>
      </c>
      <c r="B2" s="4" t="s">
        <v>21</v>
      </c>
      <c r="C2" s="6" t="s">
        <v>22</v>
      </c>
      <c r="D2" s="4" t="s">
        <v>23</v>
      </c>
      <c r="E2" s="6" t="s">
        <v>22</v>
      </c>
      <c r="F2" s="2" t="s">
        <v>24</v>
      </c>
      <c r="G2" s="2" t="s">
        <v>26</v>
      </c>
      <c r="H2" s="2" t="s">
        <v>25</v>
      </c>
      <c r="I2" s="2" t="s">
        <v>62</v>
      </c>
      <c r="K2" t="s">
        <v>6</v>
      </c>
      <c r="L2" s="5" t="s">
        <v>7</v>
      </c>
      <c r="N2" s="5"/>
    </row>
    <row r="3" spans="1:14" x14ac:dyDescent="0.2">
      <c r="A3" t="s">
        <v>0</v>
      </c>
      <c r="B3" s="1">
        <v>0.214</v>
      </c>
      <c r="C3" s="5">
        <v>42</v>
      </c>
      <c r="D3" s="1">
        <v>0.66600000000000004</v>
      </c>
      <c r="E3" s="5">
        <v>42</v>
      </c>
      <c r="F3">
        <v>1</v>
      </c>
      <c r="G3">
        <v>1</v>
      </c>
      <c r="H3">
        <v>1</v>
      </c>
      <c r="I3">
        <v>11.3984374635729</v>
      </c>
      <c r="K3" t="s">
        <v>8</v>
      </c>
      <c r="L3" s="5" t="s">
        <v>9</v>
      </c>
      <c r="M3" t="s">
        <v>10</v>
      </c>
      <c r="N3" s="5" t="s">
        <v>11</v>
      </c>
    </row>
    <row r="4" spans="1:14" x14ac:dyDescent="0.2">
      <c r="A4" t="s">
        <v>27</v>
      </c>
      <c r="B4" s="1">
        <v>0.66</v>
      </c>
      <c r="C4" s="5">
        <v>29</v>
      </c>
      <c r="D4" s="1">
        <v>0.79</v>
      </c>
      <c r="E4" s="5">
        <v>29</v>
      </c>
      <c r="F4">
        <v>1</v>
      </c>
      <c r="G4">
        <v>1</v>
      </c>
      <c r="H4">
        <v>2</v>
      </c>
      <c r="I4">
        <v>9.6622555718348497</v>
      </c>
      <c r="K4" t="s">
        <v>12</v>
      </c>
      <c r="L4" s="5" t="s">
        <v>13</v>
      </c>
      <c r="M4" t="s">
        <v>14</v>
      </c>
      <c r="N4" s="5"/>
    </row>
    <row r="5" spans="1:14" x14ac:dyDescent="0.2">
      <c r="A5" t="s">
        <v>28</v>
      </c>
      <c r="B5" s="1">
        <v>0.39900000000000002</v>
      </c>
      <c r="C5" s="5">
        <v>301</v>
      </c>
      <c r="D5" s="1">
        <v>0.34</v>
      </c>
      <c r="E5" s="5">
        <v>300</v>
      </c>
      <c r="F5">
        <v>1</v>
      </c>
      <c r="G5">
        <v>2</v>
      </c>
      <c r="H5">
        <v>2</v>
      </c>
      <c r="I5">
        <v>17.1465953374667</v>
      </c>
      <c r="K5" t="s">
        <v>15</v>
      </c>
      <c r="L5" s="5" t="s">
        <v>16</v>
      </c>
      <c r="M5" t="s">
        <v>17</v>
      </c>
      <c r="N5" s="5" t="s">
        <v>18</v>
      </c>
    </row>
    <row r="6" spans="1:14" x14ac:dyDescent="0.2">
      <c r="A6" t="s">
        <v>3</v>
      </c>
      <c r="B6" s="1">
        <v>0.36</v>
      </c>
      <c r="C6" s="5">
        <v>100</v>
      </c>
      <c r="D6" s="1">
        <v>0.32653061224489793</v>
      </c>
      <c r="E6" s="5">
        <v>98</v>
      </c>
      <c r="F6">
        <v>1</v>
      </c>
      <c r="G6">
        <v>2</v>
      </c>
      <c r="H6">
        <v>3</v>
      </c>
      <c r="I6">
        <v>14.345477350627601</v>
      </c>
    </row>
    <row r="7" spans="1:14" x14ac:dyDescent="0.2">
      <c r="A7" t="s">
        <v>54</v>
      </c>
      <c r="B7" s="1">
        <v>0.36430317848410759</v>
      </c>
      <c r="C7" s="5">
        <v>409</v>
      </c>
      <c r="D7" s="1">
        <v>0.29620853080568721</v>
      </c>
      <c r="E7" s="5">
        <v>422</v>
      </c>
      <c r="F7">
        <v>1</v>
      </c>
      <c r="G7">
        <v>2</v>
      </c>
      <c r="H7">
        <v>3</v>
      </c>
      <c r="I7">
        <v>17.704219516622601</v>
      </c>
    </row>
    <row r="8" spans="1:14" x14ac:dyDescent="0.2">
      <c r="A8" t="s">
        <v>29</v>
      </c>
      <c r="B8" s="1">
        <v>0.49099999999999999</v>
      </c>
      <c r="C8" s="5">
        <v>53</v>
      </c>
      <c r="D8" s="1">
        <v>0.44700000000000001</v>
      </c>
      <c r="E8" s="5">
        <v>47</v>
      </c>
      <c r="F8">
        <v>1</v>
      </c>
      <c r="G8">
        <v>1</v>
      </c>
      <c r="H8">
        <v>2</v>
      </c>
      <c r="I8">
        <v>11.0759377961231</v>
      </c>
      <c r="N8" t="s">
        <v>5</v>
      </c>
    </row>
    <row r="9" spans="1:14" x14ac:dyDescent="0.2">
      <c r="A9" t="s">
        <v>33</v>
      </c>
      <c r="B9" s="1">
        <v>0.76700000000000002</v>
      </c>
      <c r="C9" s="5">
        <v>30</v>
      </c>
      <c r="D9" s="1">
        <v>0.66700000000000004</v>
      </c>
      <c r="E9" s="5">
        <v>30</v>
      </c>
      <c r="F9" t="s">
        <v>5</v>
      </c>
      <c r="G9">
        <v>1</v>
      </c>
      <c r="H9">
        <v>1</v>
      </c>
      <c r="I9">
        <v>9.6970320332068507</v>
      </c>
      <c r="N9" t="s">
        <v>5</v>
      </c>
    </row>
    <row r="10" spans="1:14" x14ac:dyDescent="0.2">
      <c r="A10" t="s">
        <v>39</v>
      </c>
      <c r="B10" s="1">
        <v>0.53100000000000003</v>
      </c>
      <c r="C10" s="5">
        <v>32</v>
      </c>
      <c r="D10" s="1">
        <v>0.53100000000000003</v>
      </c>
      <c r="E10" s="5">
        <v>32</v>
      </c>
      <c r="F10">
        <v>1</v>
      </c>
      <c r="G10">
        <v>1</v>
      </c>
      <c r="H10">
        <v>2</v>
      </c>
      <c r="I10">
        <v>8.9700449305455194</v>
      </c>
      <c r="N10" t="s">
        <v>5</v>
      </c>
    </row>
    <row r="11" spans="1:14" x14ac:dyDescent="0.2">
      <c r="C11" s="5" t="s">
        <v>5</v>
      </c>
      <c r="E11" s="5" t="s">
        <v>5</v>
      </c>
    </row>
    <row r="12" spans="1:14" x14ac:dyDescent="0.2">
      <c r="A12" s="2" t="s">
        <v>30</v>
      </c>
      <c r="B12" s="4" t="s">
        <v>21</v>
      </c>
      <c r="C12" s="6" t="s">
        <v>22</v>
      </c>
      <c r="D12" s="4" t="s">
        <v>23</v>
      </c>
      <c r="E12" s="6" t="s">
        <v>22</v>
      </c>
      <c r="F12" s="2" t="s">
        <v>24</v>
      </c>
      <c r="G12" s="2" t="s">
        <v>26</v>
      </c>
      <c r="H12" s="2" t="s">
        <v>25</v>
      </c>
      <c r="I12" s="2" t="s">
        <v>62</v>
      </c>
    </row>
    <row r="13" spans="1:14" x14ac:dyDescent="0.2">
      <c r="A13" t="s">
        <v>0</v>
      </c>
      <c r="B13" s="1">
        <v>0.42799999999999999</v>
      </c>
      <c r="C13" s="5">
        <v>42</v>
      </c>
      <c r="D13" s="1">
        <v>7.0999999999999994E-2</v>
      </c>
      <c r="E13" s="5">
        <v>42</v>
      </c>
      <c r="F13">
        <v>1</v>
      </c>
      <c r="G13">
        <v>1</v>
      </c>
      <c r="H13">
        <v>1</v>
      </c>
      <c r="I13">
        <v>10.724419687060699</v>
      </c>
    </row>
    <row r="14" spans="1:14" x14ac:dyDescent="0.2">
      <c r="A14" t="s">
        <v>28</v>
      </c>
      <c r="B14" s="1">
        <v>0.17899999999999999</v>
      </c>
      <c r="C14" s="5">
        <v>301</v>
      </c>
      <c r="D14" s="1">
        <v>0.17</v>
      </c>
      <c r="E14" s="5">
        <v>300</v>
      </c>
      <c r="F14">
        <v>1</v>
      </c>
      <c r="G14">
        <v>2</v>
      </c>
      <c r="H14">
        <v>2</v>
      </c>
      <c r="I14">
        <v>17.642933582340898</v>
      </c>
    </row>
    <row r="15" spans="1:14" x14ac:dyDescent="0.2">
      <c r="A15" t="s">
        <v>3</v>
      </c>
      <c r="B15" s="1">
        <v>0.21</v>
      </c>
      <c r="C15" s="5">
        <v>100</v>
      </c>
      <c r="D15" s="1">
        <v>0.24489795918367346</v>
      </c>
      <c r="E15" s="5">
        <v>98</v>
      </c>
      <c r="F15">
        <v>1</v>
      </c>
      <c r="G15">
        <v>2</v>
      </c>
      <c r="H15">
        <v>3</v>
      </c>
      <c r="I15">
        <v>14.0111281891514</v>
      </c>
    </row>
    <row r="16" spans="1:14" x14ac:dyDescent="0.2">
      <c r="A16" t="s">
        <v>55</v>
      </c>
      <c r="B16" s="1">
        <v>0.27872860635696822</v>
      </c>
      <c r="C16" s="5">
        <v>409</v>
      </c>
      <c r="D16" s="1">
        <v>0.39099526066350709</v>
      </c>
      <c r="E16" s="5">
        <v>422</v>
      </c>
      <c r="F16">
        <v>1</v>
      </c>
      <c r="G16">
        <v>2</v>
      </c>
      <c r="H16">
        <v>3</v>
      </c>
      <c r="I16">
        <v>17.472261534334098</v>
      </c>
    </row>
    <row r="17" spans="1:9" x14ac:dyDescent="0.2">
      <c r="A17" t="s">
        <v>29</v>
      </c>
      <c r="B17" s="1">
        <v>5.6000000000000001E-2</v>
      </c>
      <c r="C17" s="5">
        <v>53</v>
      </c>
      <c r="D17" s="1">
        <v>8.5000000000000006E-2</v>
      </c>
      <c r="E17" s="5">
        <v>47</v>
      </c>
      <c r="F17">
        <v>1</v>
      </c>
      <c r="G17">
        <v>1</v>
      </c>
      <c r="H17">
        <v>2</v>
      </c>
      <c r="I17">
        <v>15.084108353810199</v>
      </c>
    </row>
    <row r="18" spans="1:9" x14ac:dyDescent="0.2">
      <c r="A18" t="s">
        <v>33</v>
      </c>
      <c r="B18" s="1">
        <v>3.3000000000000002E-2</v>
      </c>
      <c r="C18" s="5">
        <v>30</v>
      </c>
      <c r="D18" s="1">
        <v>3.3000000000000002E-2</v>
      </c>
      <c r="E18" s="5">
        <v>30</v>
      </c>
      <c r="F18" t="s">
        <v>5</v>
      </c>
      <c r="G18">
        <v>1</v>
      </c>
      <c r="H18">
        <v>1</v>
      </c>
      <c r="I18">
        <v>15.793926554230699</v>
      </c>
    </row>
    <row r="19" spans="1:9" x14ac:dyDescent="0.2">
      <c r="A19" t="s">
        <v>43</v>
      </c>
      <c r="B19" s="1">
        <v>0.25</v>
      </c>
      <c r="C19" s="5">
        <v>32</v>
      </c>
      <c r="D19" s="1">
        <v>0.156</v>
      </c>
      <c r="E19" s="5">
        <v>32</v>
      </c>
      <c r="F19">
        <v>1</v>
      </c>
      <c r="G19">
        <v>1</v>
      </c>
      <c r="H19">
        <v>2</v>
      </c>
      <c r="I19">
        <v>9.2712220990720606</v>
      </c>
    </row>
    <row r="20" spans="1:9" x14ac:dyDescent="0.2">
      <c r="G20" s="2"/>
    </row>
    <row r="21" spans="1:9" x14ac:dyDescent="0.2">
      <c r="A21" s="2" t="s">
        <v>31</v>
      </c>
      <c r="B21" s="4" t="s">
        <v>21</v>
      </c>
      <c r="C21" s="6" t="s">
        <v>22</v>
      </c>
      <c r="D21" s="4" t="s">
        <v>23</v>
      </c>
      <c r="E21" s="6" t="s">
        <v>22</v>
      </c>
      <c r="F21" s="2" t="s">
        <v>24</v>
      </c>
      <c r="G21" s="2" t="s">
        <v>26</v>
      </c>
      <c r="H21" s="2" t="s">
        <v>25</v>
      </c>
      <c r="I21" s="2" t="s">
        <v>62</v>
      </c>
    </row>
    <row r="22" spans="1:9" x14ac:dyDescent="0.2">
      <c r="A22" t="s">
        <v>0</v>
      </c>
      <c r="B22" s="1">
        <v>0.35699999999999998</v>
      </c>
      <c r="C22" s="5">
        <v>42</v>
      </c>
      <c r="D22" s="1">
        <v>0.26200000000000001</v>
      </c>
      <c r="E22" s="5">
        <v>42</v>
      </c>
      <c r="F22">
        <v>1</v>
      </c>
      <c r="G22">
        <v>1</v>
      </c>
      <c r="H22">
        <v>1</v>
      </c>
      <c r="I22">
        <v>6.1843195935575697</v>
      </c>
    </row>
    <row r="23" spans="1:9" x14ac:dyDescent="0.2">
      <c r="A23" t="s">
        <v>28</v>
      </c>
      <c r="B23" s="1">
        <v>0.42199999999999999</v>
      </c>
      <c r="C23" s="5">
        <v>301</v>
      </c>
      <c r="D23" s="1">
        <v>0.49</v>
      </c>
      <c r="E23" s="5">
        <v>300</v>
      </c>
      <c r="F23">
        <v>1</v>
      </c>
      <c r="G23">
        <v>2</v>
      </c>
      <c r="H23">
        <v>2</v>
      </c>
      <c r="I23">
        <v>28.225611628525701</v>
      </c>
    </row>
    <row r="24" spans="1:9" x14ac:dyDescent="0.2">
      <c r="A24" t="s">
        <v>3</v>
      </c>
      <c r="B24" s="1">
        <v>0.43</v>
      </c>
      <c r="C24" s="5">
        <v>100</v>
      </c>
      <c r="D24" s="1">
        <v>0.42857142857142855</v>
      </c>
      <c r="E24" s="5">
        <v>98</v>
      </c>
      <c r="F24">
        <v>1</v>
      </c>
      <c r="G24">
        <v>2</v>
      </c>
      <c r="H24">
        <v>3</v>
      </c>
      <c r="I24">
        <v>11.7659310324469</v>
      </c>
    </row>
    <row r="25" spans="1:9" x14ac:dyDescent="0.2">
      <c r="A25" t="s">
        <v>55</v>
      </c>
      <c r="B25" s="1">
        <f>146/409</f>
        <v>0.35696821515892418</v>
      </c>
      <c r="C25">
        <v>409</v>
      </c>
      <c r="D25" s="1">
        <v>0.3127962085308057</v>
      </c>
      <c r="E25" s="5">
        <v>422</v>
      </c>
      <c r="F25">
        <v>1</v>
      </c>
      <c r="G25">
        <v>2</v>
      </c>
      <c r="H25">
        <v>3</v>
      </c>
      <c r="I25">
        <v>37.245974807274997</v>
      </c>
    </row>
    <row r="26" spans="1:9" x14ac:dyDescent="0.2">
      <c r="A26" t="s">
        <v>29</v>
      </c>
      <c r="B26" s="1">
        <v>0.45300000000000001</v>
      </c>
      <c r="C26" s="5">
        <v>53</v>
      </c>
      <c r="D26" s="1">
        <v>0.46800000000000003</v>
      </c>
      <c r="E26" s="5">
        <v>47</v>
      </c>
      <c r="F26">
        <v>1</v>
      </c>
      <c r="G26">
        <v>1</v>
      </c>
      <c r="H26">
        <v>2</v>
      </c>
      <c r="I26">
        <v>6.2401576525359896</v>
      </c>
    </row>
    <row r="27" spans="1:9" x14ac:dyDescent="0.2">
      <c r="A27" t="s">
        <v>33</v>
      </c>
      <c r="B27" s="1">
        <v>0.2</v>
      </c>
      <c r="C27" s="5">
        <v>30</v>
      </c>
      <c r="D27" s="1">
        <v>0.3</v>
      </c>
      <c r="E27" s="5">
        <v>30</v>
      </c>
      <c r="F27" t="s">
        <v>5</v>
      </c>
      <c r="G27">
        <v>1</v>
      </c>
      <c r="H27">
        <v>1</v>
      </c>
      <c r="I27">
        <v>5.1117036156930098</v>
      </c>
    </row>
    <row r="28" spans="1:9" x14ac:dyDescent="0.2">
      <c r="A28" t="s">
        <v>43</v>
      </c>
      <c r="B28" s="1">
        <v>0.218</v>
      </c>
      <c r="C28" s="5">
        <v>32</v>
      </c>
      <c r="D28" s="1">
        <v>0.313</v>
      </c>
      <c r="E28" s="5">
        <v>32</v>
      </c>
      <c r="F28">
        <v>1</v>
      </c>
      <c r="G28">
        <v>1</v>
      </c>
      <c r="H28">
        <v>2</v>
      </c>
      <c r="I28">
        <v>5.2263016699657596</v>
      </c>
    </row>
    <row r="30" spans="1:9" x14ac:dyDescent="0.2">
      <c r="A30" s="3" t="s">
        <v>19</v>
      </c>
      <c r="G30" s="2"/>
    </row>
    <row r="31" spans="1:9" x14ac:dyDescent="0.2">
      <c r="A31" s="2" t="s">
        <v>20</v>
      </c>
      <c r="B31" s="4" t="s">
        <v>21</v>
      </c>
      <c r="C31" s="6" t="s">
        <v>22</v>
      </c>
      <c r="D31" s="4" t="s">
        <v>32</v>
      </c>
      <c r="E31" s="6" t="s">
        <v>22</v>
      </c>
      <c r="F31" s="2" t="s">
        <v>24</v>
      </c>
      <c r="G31" s="2" t="s">
        <v>26</v>
      </c>
      <c r="H31" s="2" t="s">
        <v>25</v>
      </c>
      <c r="I31" s="2" t="s">
        <v>62</v>
      </c>
    </row>
    <row r="32" spans="1:9" x14ac:dyDescent="0.2">
      <c r="A32" t="s">
        <v>0</v>
      </c>
      <c r="B32" s="1">
        <v>0.214</v>
      </c>
      <c r="C32" s="5">
        <v>42</v>
      </c>
      <c r="D32" s="1">
        <v>0.71399999999999997</v>
      </c>
      <c r="E32" s="5">
        <v>42</v>
      </c>
      <c r="F32">
        <v>1</v>
      </c>
      <c r="G32">
        <v>1</v>
      </c>
      <c r="H32">
        <v>1</v>
      </c>
      <c r="I32">
        <v>17.816813023018199</v>
      </c>
    </row>
    <row r="33" spans="1:12" x14ac:dyDescent="0.2">
      <c r="A33" t="s">
        <v>34</v>
      </c>
      <c r="B33" s="1">
        <v>0.36</v>
      </c>
      <c r="C33" s="5">
        <v>100</v>
      </c>
      <c r="D33" s="1">
        <v>0.58252427184466016</v>
      </c>
      <c r="E33" s="5">
        <v>103</v>
      </c>
      <c r="F33">
        <v>1</v>
      </c>
      <c r="G33">
        <v>2</v>
      </c>
      <c r="H33">
        <v>3</v>
      </c>
      <c r="I33">
        <v>21.380959481074601</v>
      </c>
      <c r="J33" s="1"/>
    </row>
    <row r="34" spans="1:12" x14ac:dyDescent="0.2">
      <c r="A34" t="s">
        <v>54</v>
      </c>
      <c r="B34" s="1">
        <v>0.36430317848410759</v>
      </c>
      <c r="C34" s="5">
        <v>409</v>
      </c>
      <c r="D34" s="1">
        <v>0.579185520361991</v>
      </c>
      <c r="E34" s="5">
        <v>442</v>
      </c>
      <c r="F34">
        <v>1</v>
      </c>
      <c r="G34">
        <v>2</v>
      </c>
      <c r="H34">
        <v>3</v>
      </c>
      <c r="I34">
        <v>25.723898276376499</v>
      </c>
      <c r="J34" s="1"/>
    </row>
    <row r="35" spans="1:12" x14ac:dyDescent="0.2">
      <c r="A35" t="s">
        <v>35</v>
      </c>
      <c r="B35" s="1">
        <v>0.66</v>
      </c>
      <c r="C35" s="5">
        <v>29</v>
      </c>
      <c r="D35" s="1">
        <v>0.81</v>
      </c>
      <c r="E35" s="5">
        <v>31</v>
      </c>
      <c r="F35" s="5">
        <v>1</v>
      </c>
      <c r="G35">
        <v>1</v>
      </c>
      <c r="H35">
        <v>2</v>
      </c>
      <c r="I35">
        <v>15.464087317356899</v>
      </c>
    </row>
    <row r="36" spans="1:12" x14ac:dyDescent="0.2">
      <c r="A36" t="s">
        <v>57</v>
      </c>
      <c r="B36" s="1">
        <v>0.65217391304347827</v>
      </c>
      <c r="C36" s="5">
        <v>69</v>
      </c>
      <c r="D36" s="1">
        <v>0.63380281690140849</v>
      </c>
      <c r="E36" s="5">
        <v>71</v>
      </c>
      <c r="F36">
        <v>1</v>
      </c>
      <c r="G36">
        <v>2</v>
      </c>
      <c r="H36">
        <v>2</v>
      </c>
      <c r="I36">
        <v>19.6142419021736</v>
      </c>
    </row>
    <row r="38" spans="1:12" x14ac:dyDescent="0.2">
      <c r="A38" s="2" t="s">
        <v>30</v>
      </c>
      <c r="B38" s="4" t="s">
        <v>21</v>
      </c>
      <c r="C38" s="6" t="s">
        <v>22</v>
      </c>
      <c r="D38" s="4" t="s">
        <v>32</v>
      </c>
      <c r="E38" s="6" t="s">
        <v>22</v>
      </c>
      <c r="F38" s="2" t="s">
        <v>24</v>
      </c>
      <c r="G38" s="2" t="s">
        <v>26</v>
      </c>
      <c r="H38" s="2" t="s">
        <v>25</v>
      </c>
      <c r="I38" s="2" t="s">
        <v>62</v>
      </c>
    </row>
    <row r="39" spans="1:12" x14ac:dyDescent="0.2">
      <c r="A39" t="s">
        <v>0</v>
      </c>
      <c r="B39" s="1">
        <v>0.42799999999999999</v>
      </c>
      <c r="C39" s="5">
        <v>42</v>
      </c>
      <c r="D39" s="1">
        <v>7.0999999999999994E-2</v>
      </c>
      <c r="E39" s="5">
        <v>42</v>
      </c>
      <c r="F39">
        <v>1</v>
      </c>
      <c r="G39">
        <v>1</v>
      </c>
      <c r="H39">
        <v>1</v>
      </c>
      <c r="I39">
        <v>13.8789027998356</v>
      </c>
    </row>
    <row r="40" spans="1:12" x14ac:dyDescent="0.2">
      <c r="A40" t="s">
        <v>34</v>
      </c>
      <c r="B40" s="1">
        <v>0.21</v>
      </c>
      <c r="C40" s="5">
        <v>100</v>
      </c>
      <c r="D40" s="1">
        <v>3.8834951456310676E-2</v>
      </c>
      <c r="E40" s="5">
        <v>103</v>
      </c>
      <c r="F40">
        <v>1</v>
      </c>
      <c r="G40">
        <v>2</v>
      </c>
      <c r="H40">
        <v>3</v>
      </c>
      <c r="I40">
        <v>33.5416503656296</v>
      </c>
    </row>
    <row r="41" spans="1:12" x14ac:dyDescent="0.2">
      <c r="A41" t="s">
        <v>55</v>
      </c>
      <c r="B41" s="1">
        <v>0.27872860635696822</v>
      </c>
      <c r="C41" s="5">
        <v>409</v>
      </c>
      <c r="D41" s="1">
        <v>7.4660633484162894E-2</v>
      </c>
      <c r="E41" s="5">
        <v>442</v>
      </c>
      <c r="F41">
        <v>1</v>
      </c>
      <c r="G41">
        <v>2</v>
      </c>
      <c r="H41">
        <v>3</v>
      </c>
      <c r="I41">
        <v>52.579446834534799</v>
      </c>
    </row>
    <row r="43" spans="1:12" x14ac:dyDescent="0.2">
      <c r="A43" s="2" t="s">
        <v>31</v>
      </c>
      <c r="B43" s="4" t="s">
        <v>21</v>
      </c>
      <c r="C43" s="6" t="s">
        <v>22</v>
      </c>
      <c r="D43" s="4" t="s">
        <v>32</v>
      </c>
      <c r="E43" s="6" t="s">
        <v>22</v>
      </c>
      <c r="F43" s="2" t="s">
        <v>24</v>
      </c>
      <c r="G43" s="2" t="s">
        <v>26</v>
      </c>
      <c r="H43" s="2" t="s">
        <v>25</v>
      </c>
      <c r="I43" s="2" t="s">
        <v>62</v>
      </c>
    </row>
    <row r="44" spans="1:12" x14ac:dyDescent="0.2">
      <c r="A44" t="s">
        <v>36</v>
      </c>
      <c r="B44" s="1">
        <v>0.35699999999999998</v>
      </c>
      <c r="C44" s="5">
        <v>42</v>
      </c>
      <c r="D44" s="1">
        <v>0.214</v>
      </c>
      <c r="E44" s="5">
        <v>42</v>
      </c>
      <c r="F44">
        <v>1</v>
      </c>
      <c r="G44">
        <v>1</v>
      </c>
      <c r="H44">
        <v>1</v>
      </c>
      <c r="I44">
        <v>8.4573655436641104</v>
      </c>
    </row>
    <row r="45" spans="1:12" x14ac:dyDescent="0.2">
      <c r="A45" t="s">
        <v>34</v>
      </c>
      <c r="B45" s="1">
        <v>0.43</v>
      </c>
      <c r="C45" s="5">
        <v>100</v>
      </c>
      <c r="D45" s="1">
        <v>0.37864077669902912</v>
      </c>
      <c r="E45" s="5">
        <v>103</v>
      </c>
      <c r="F45">
        <v>1</v>
      </c>
      <c r="G45">
        <v>2</v>
      </c>
      <c r="H45">
        <v>3</v>
      </c>
      <c r="I45">
        <v>16.911658661898301</v>
      </c>
      <c r="K45" s="1" t="s">
        <v>5</v>
      </c>
    </row>
    <row r="46" spans="1:12" x14ac:dyDescent="0.2">
      <c r="A46" t="s">
        <v>55</v>
      </c>
      <c r="B46" s="1">
        <f>146/409</f>
        <v>0.35696821515892418</v>
      </c>
      <c r="C46">
        <v>409</v>
      </c>
      <c r="D46" s="1">
        <v>0.34615384615384615</v>
      </c>
      <c r="E46" s="5">
        <v>442</v>
      </c>
      <c r="F46">
        <v>1</v>
      </c>
      <c r="G46">
        <v>2</v>
      </c>
      <c r="H46">
        <v>3</v>
      </c>
      <c r="I46">
        <v>74.630975794437205</v>
      </c>
      <c r="K46" s="1" t="s">
        <v>5</v>
      </c>
      <c r="L46" t="s">
        <v>5</v>
      </c>
    </row>
    <row r="48" spans="1:12" x14ac:dyDescent="0.2">
      <c r="A48" s="3" t="s">
        <v>19</v>
      </c>
      <c r="G48" s="2"/>
    </row>
    <row r="49" spans="1:9" x14ac:dyDescent="0.2">
      <c r="A49" s="2" t="s">
        <v>20</v>
      </c>
      <c r="B49" s="4" t="s">
        <v>23</v>
      </c>
      <c r="C49" s="6" t="s">
        <v>22</v>
      </c>
      <c r="D49" s="4" t="s">
        <v>32</v>
      </c>
      <c r="E49" s="6" t="s">
        <v>22</v>
      </c>
      <c r="F49" s="2" t="s">
        <v>24</v>
      </c>
      <c r="G49" s="2" t="s">
        <v>26</v>
      </c>
      <c r="H49" s="2" t="s">
        <v>25</v>
      </c>
      <c r="I49" s="2" t="s">
        <v>62</v>
      </c>
    </row>
    <row r="50" spans="1:9" x14ac:dyDescent="0.2">
      <c r="A50" t="s">
        <v>37</v>
      </c>
      <c r="B50" s="1">
        <v>0.57999999999999996</v>
      </c>
      <c r="C50" s="5">
        <v>24</v>
      </c>
      <c r="D50" s="1">
        <v>0.71</v>
      </c>
      <c r="E50" s="5">
        <v>24</v>
      </c>
      <c r="F50">
        <v>1</v>
      </c>
      <c r="G50">
        <v>1</v>
      </c>
      <c r="H50">
        <v>1</v>
      </c>
      <c r="I50">
        <v>9.77994375004765</v>
      </c>
    </row>
    <row r="51" spans="1:9" x14ac:dyDescent="0.2">
      <c r="A51" t="s">
        <v>0</v>
      </c>
      <c r="B51" s="1">
        <v>0.66600000000000004</v>
      </c>
      <c r="C51" s="5">
        <v>42</v>
      </c>
      <c r="D51" s="1">
        <v>0.71399999999999997</v>
      </c>
      <c r="E51" s="5">
        <v>42</v>
      </c>
      <c r="F51">
        <v>1</v>
      </c>
      <c r="G51">
        <v>1</v>
      </c>
      <c r="H51">
        <v>1</v>
      </c>
      <c r="I51">
        <v>13.903912260362301</v>
      </c>
    </row>
    <row r="52" spans="1:9" x14ac:dyDescent="0.2">
      <c r="A52" t="s">
        <v>27</v>
      </c>
      <c r="B52" s="1">
        <v>0.79</v>
      </c>
      <c r="C52" s="5">
        <v>29</v>
      </c>
      <c r="D52" s="1">
        <v>0.81</v>
      </c>
      <c r="E52" s="5">
        <v>31</v>
      </c>
      <c r="F52">
        <v>1</v>
      </c>
      <c r="G52">
        <v>1</v>
      </c>
      <c r="H52">
        <v>2</v>
      </c>
      <c r="I52">
        <v>13.5525782564218</v>
      </c>
    </row>
    <row r="53" spans="1:9" x14ac:dyDescent="0.2">
      <c r="A53" t="s">
        <v>38</v>
      </c>
      <c r="B53" s="1">
        <v>0.44</v>
      </c>
      <c r="C53" s="5">
        <v>96</v>
      </c>
      <c r="D53" s="1">
        <v>0.52</v>
      </c>
      <c r="E53" s="5">
        <v>96</v>
      </c>
      <c r="F53">
        <v>1</v>
      </c>
      <c r="G53">
        <v>2</v>
      </c>
      <c r="H53">
        <v>2</v>
      </c>
      <c r="I53">
        <v>18.429962984910301</v>
      </c>
    </row>
    <row r="54" spans="1:9" x14ac:dyDescent="0.2">
      <c r="A54" t="s">
        <v>3</v>
      </c>
      <c r="B54" s="1">
        <v>0.32653061224489793</v>
      </c>
      <c r="C54" s="5">
        <v>98</v>
      </c>
      <c r="D54" s="1">
        <v>0.58252427184466016</v>
      </c>
      <c r="E54" s="5">
        <v>103</v>
      </c>
      <c r="F54">
        <v>1</v>
      </c>
      <c r="G54">
        <v>2</v>
      </c>
      <c r="H54">
        <v>3</v>
      </c>
      <c r="I54">
        <v>19.129496549610799</v>
      </c>
    </row>
    <row r="55" spans="1:9" x14ac:dyDescent="0.2">
      <c r="A55" t="s">
        <v>55</v>
      </c>
      <c r="B55" s="1">
        <v>0.29620853080568721</v>
      </c>
      <c r="C55" s="5">
        <v>422</v>
      </c>
      <c r="D55" s="1">
        <v>0.579185520361991</v>
      </c>
      <c r="E55" s="5">
        <v>442</v>
      </c>
      <c r="F55">
        <v>1</v>
      </c>
      <c r="G55">
        <v>2</v>
      </c>
      <c r="H55">
        <v>3</v>
      </c>
      <c r="I55">
        <v>25.204106198647299</v>
      </c>
    </row>
    <row r="57" spans="1:9" x14ac:dyDescent="0.2">
      <c r="A57" s="2" t="s">
        <v>30</v>
      </c>
      <c r="B57" s="4" t="s">
        <v>23</v>
      </c>
      <c r="C57" s="6" t="s">
        <v>22</v>
      </c>
      <c r="D57" s="4" t="s">
        <v>32</v>
      </c>
      <c r="E57" s="6" t="s">
        <v>22</v>
      </c>
      <c r="F57" s="2" t="s">
        <v>24</v>
      </c>
      <c r="G57" s="2" t="s">
        <v>26</v>
      </c>
      <c r="H57" s="2" t="s">
        <v>25</v>
      </c>
      <c r="I57" s="2" t="s">
        <v>62</v>
      </c>
    </row>
    <row r="58" spans="1:9" x14ac:dyDescent="0.2">
      <c r="A58" t="s">
        <v>37</v>
      </c>
      <c r="B58" s="1">
        <v>0.28999999999999998</v>
      </c>
      <c r="C58" s="5">
        <v>24</v>
      </c>
      <c r="D58" s="1">
        <v>0.12</v>
      </c>
      <c r="E58" s="5">
        <v>24</v>
      </c>
      <c r="F58">
        <v>1</v>
      </c>
      <c r="G58">
        <v>1</v>
      </c>
      <c r="H58">
        <v>1</v>
      </c>
      <c r="I58">
        <v>14.0363766172678</v>
      </c>
    </row>
    <row r="59" spans="1:9" x14ac:dyDescent="0.2">
      <c r="A59" t="s">
        <v>41</v>
      </c>
      <c r="B59" s="1">
        <v>7.0999999999999994E-2</v>
      </c>
      <c r="C59" s="5">
        <v>42</v>
      </c>
      <c r="D59" s="1">
        <v>7.0999999999999994E-2</v>
      </c>
      <c r="E59" s="5">
        <v>42</v>
      </c>
      <c r="F59">
        <v>1</v>
      </c>
      <c r="G59">
        <v>1</v>
      </c>
      <c r="H59">
        <v>1</v>
      </c>
      <c r="I59">
        <v>20.501891286208298</v>
      </c>
    </row>
    <row r="60" spans="1:9" x14ac:dyDescent="0.2">
      <c r="A60" t="s">
        <v>42</v>
      </c>
      <c r="B60" s="1">
        <v>0.2</v>
      </c>
      <c r="C60" s="5">
        <v>96</v>
      </c>
      <c r="D60" s="1">
        <v>0.11</v>
      </c>
      <c r="E60" s="5">
        <v>96</v>
      </c>
      <c r="F60">
        <v>1</v>
      </c>
      <c r="G60">
        <v>2</v>
      </c>
      <c r="H60">
        <v>2</v>
      </c>
      <c r="I60">
        <v>20.947595335243399</v>
      </c>
    </row>
    <row r="61" spans="1:9" x14ac:dyDescent="0.2">
      <c r="A61" t="s">
        <v>44</v>
      </c>
      <c r="B61" s="1">
        <v>0.24489795918367346</v>
      </c>
      <c r="C61" s="5">
        <v>98</v>
      </c>
      <c r="D61" s="1">
        <v>3.8834951456310676E-2</v>
      </c>
      <c r="E61" s="5">
        <v>103</v>
      </c>
      <c r="F61">
        <v>1</v>
      </c>
      <c r="G61">
        <v>2</v>
      </c>
      <c r="H61">
        <v>3</v>
      </c>
      <c r="I61">
        <v>21.392853963009099</v>
      </c>
    </row>
    <row r="62" spans="1:9" x14ac:dyDescent="0.2">
      <c r="A62" t="s">
        <v>55</v>
      </c>
      <c r="B62" s="1">
        <v>0.39099526066350709</v>
      </c>
      <c r="C62" s="5">
        <v>422</v>
      </c>
      <c r="D62" s="1">
        <v>7.4660633484162894E-2</v>
      </c>
      <c r="E62" s="5">
        <v>442</v>
      </c>
      <c r="F62">
        <v>1</v>
      </c>
      <c r="G62">
        <v>2</v>
      </c>
      <c r="H62">
        <v>3</v>
      </c>
      <c r="I62">
        <v>23.121282798271402</v>
      </c>
    </row>
    <row r="64" spans="1:9" x14ac:dyDescent="0.2">
      <c r="A64" s="2" t="s">
        <v>31</v>
      </c>
      <c r="B64" s="4" t="s">
        <v>23</v>
      </c>
      <c r="C64" s="6" t="s">
        <v>22</v>
      </c>
      <c r="D64" s="4" t="s">
        <v>32</v>
      </c>
      <c r="E64" s="6" t="s">
        <v>22</v>
      </c>
      <c r="F64" s="2" t="s">
        <v>24</v>
      </c>
      <c r="G64" s="2" t="s">
        <v>26</v>
      </c>
      <c r="H64" s="2" t="s">
        <v>25</v>
      </c>
      <c r="I64" s="2" t="s">
        <v>62</v>
      </c>
    </row>
    <row r="65" spans="1:19" x14ac:dyDescent="0.2">
      <c r="A65" t="s">
        <v>37</v>
      </c>
      <c r="B65" s="1">
        <v>0.13</v>
      </c>
      <c r="C65" s="5">
        <v>24</v>
      </c>
      <c r="D65" s="1">
        <v>0.18</v>
      </c>
      <c r="E65" s="5">
        <v>24</v>
      </c>
      <c r="F65">
        <v>1</v>
      </c>
      <c r="G65">
        <v>1</v>
      </c>
      <c r="H65">
        <v>1</v>
      </c>
      <c r="I65">
        <v>5.7412860479611201</v>
      </c>
    </row>
    <row r="66" spans="1:19" x14ac:dyDescent="0.2">
      <c r="A66" t="s">
        <v>41</v>
      </c>
      <c r="B66" s="1">
        <v>0.26200000000000001</v>
      </c>
      <c r="C66" s="5">
        <v>42</v>
      </c>
      <c r="D66" s="1">
        <v>0.214</v>
      </c>
      <c r="E66" s="5">
        <v>42</v>
      </c>
      <c r="F66">
        <v>1</v>
      </c>
      <c r="G66">
        <v>1</v>
      </c>
      <c r="H66">
        <v>1</v>
      </c>
      <c r="I66">
        <v>7.24449116946308</v>
      </c>
    </row>
    <row r="67" spans="1:19" x14ac:dyDescent="0.2">
      <c r="A67" t="s">
        <v>42</v>
      </c>
      <c r="B67" s="1">
        <v>0.35</v>
      </c>
      <c r="C67" s="5">
        <v>96</v>
      </c>
      <c r="D67" s="1">
        <v>0.38</v>
      </c>
      <c r="E67" s="5">
        <v>96</v>
      </c>
      <c r="F67">
        <v>1</v>
      </c>
      <c r="G67">
        <v>2</v>
      </c>
      <c r="H67">
        <v>2</v>
      </c>
      <c r="I67">
        <v>12.928121552178499</v>
      </c>
    </row>
    <row r="68" spans="1:19" x14ac:dyDescent="0.2">
      <c r="A68" t="s">
        <v>44</v>
      </c>
      <c r="B68" s="1">
        <v>0.42857142857142855</v>
      </c>
      <c r="C68" s="5">
        <v>98</v>
      </c>
      <c r="D68" s="1">
        <v>0.37864077669902912</v>
      </c>
      <c r="E68" s="5">
        <v>103</v>
      </c>
      <c r="F68">
        <v>1</v>
      </c>
      <c r="G68">
        <v>2</v>
      </c>
      <c r="H68">
        <v>3</v>
      </c>
      <c r="I68">
        <v>13.0344130988516</v>
      </c>
    </row>
    <row r="69" spans="1:19" x14ac:dyDescent="0.2">
      <c r="A69" t="s">
        <v>55</v>
      </c>
      <c r="B69" s="1">
        <v>0.3127962085308057</v>
      </c>
      <c r="C69" s="5">
        <v>422</v>
      </c>
      <c r="D69" s="1">
        <v>0.34615384615384615</v>
      </c>
      <c r="E69" s="5">
        <v>442</v>
      </c>
      <c r="F69">
        <v>1</v>
      </c>
      <c r="G69">
        <v>2</v>
      </c>
      <c r="H69">
        <v>3</v>
      </c>
      <c r="I69">
        <v>61.051688131546001</v>
      </c>
    </row>
    <row r="71" spans="1:19" ht="25" x14ac:dyDescent="0.25">
      <c r="A71" s="7" t="s">
        <v>56</v>
      </c>
      <c r="G71" s="2"/>
    </row>
    <row r="72" spans="1:19" x14ac:dyDescent="0.2">
      <c r="A72" s="2" t="s">
        <v>46</v>
      </c>
      <c r="B72" s="4" t="s">
        <v>21</v>
      </c>
      <c r="C72" s="6" t="s">
        <v>22</v>
      </c>
      <c r="D72" s="4" t="s">
        <v>23</v>
      </c>
      <c r="E72" s="6" t="s">
        <v>22</v>
      </c>
      <c r="F72" s="2" t="s">
        <v>24</v>
      </c>
      <c r="G72" s="2" t="s">
        <v>26</v>
      </c>
      <c r="H72" s="2" t="s">
        <v>25</v>
      </c>
      <c r="I72" s="2" t="s">
        <v>62</v>
      </c>
    </row>
    <row r="73" spans="1:19" x14ac:dyDescent="0.2">
      <c r="A73" t="s">
        <v>0</v>
      </c>
      <c r="B73" s="1">
        <v>0.11899999999999999</v>
      </c>
      <c r="C73" s="5">
        <v>42</v>
      </c>
      <c r="D73" s="1">
        <v>0.11899999999999999</v>
      </c>
      <c r="E73" s="5">
        <v>42</v>
      </c>
      <c r="F73">
        <v>1</v>
      </c>
      <c r="G73">
        <v>1</v>
      </c>
      <c r="H73">
        <v>1</v>
      </c>
      <c r="I73">
        <v>9.0291936678310005</v>
      </c>
    </row>
    <row r="74" spans="1:19" x14ac:dyDescent="0.2">
      <c r="A74" t="s">
        <v>60</v>
      </c>
      <c r="B74" s="1">
        <v>4.2857142857142858E-2</v>
      </c>
      <c r="C74" s="5">
        <v>70</v>
      </c>
      <c r="D74" s="1">
        <v>0.14925373134328357</v>
      </c>
      <c r="E74" s="5">
        <v>67</v>
      </c>
      <c r="F74">
        <v>1</v>
      </c>
      <c r="G74">
        <v>1</v>
      </c>
      <c r="H74">
        <v>2</v>
      </c>
      <c r="I74" s="1">
        <v>12.4475846571176</v>
      </c>
      <c r="K74" s="4"/>
      <c r="M74" s="6"/>
      <c r="P74" s="5"/>
      <c r="Q74" s="2"/>
      <c r="S74" s="2"/>
    </row>
    <row r="75" spans="1:19" x14ac:dyDescent="0.2">
      <c r="A75" t="s">
        <v>52</v>
      </c>
      <c r="B75" s="1">
        <v>0.18181818181818182</v>
      </c>
      <c r="C75" s="5">
        <v>99</v>
      </c>
      <c r="D75" s="1">
        <v>0.33333333333333331</v>
      </c>
      <c r="E75" s="5">
        <v>114</v>
      </c>
      <c r="F75">
        <v>1</v>
      </c>
      <c r="G75">
        <v>2</v>
      </c>
      <c r="H75">
        <v>3</v>
      </c>
      <c r="I75" s="1">
        <v>10.8574167691939</v>
      </c>
      <c r="K75" s="4"/>
      <c r="M75" s="6"/>
      <c r="P75" s="5"/>
      <c r="Q75" s="2"/>
      <c r="S75" s="2"/>
    </row>
    <row r="76" spans="1:19" x14ac:dyDescent="0.2">
      <c r="A76" t="s">
        <v>53</v>
      </c>
      <c r="B76" s="1">
        <v>0.32075471698113206</v>
      </c>
      <c r="C76" s="5">
        <v>424</v>
      </c>
      <c r="D76" s="1">
        <v>0.30143540669856461</v>
      </c>
      <c r="E76" s="5">
        <v>418</v>
      </c>
      <c r="F76">
        <v>1</v>
      </c>
      <c r="G76">
        <v>2</v>
      </c>
      <c r="H76">
        <v>3</v>
      </c>
      <c r="I76" s="1">
        <v>15.968648540395501</v>
      </c>
      <c r="K76" s="4"/>
      <c r="M76" s="6"/>
      <c r="P76" s="5"/>
      <c r="Q76" s="2"/>
      <c r="S76" s="2"/>
    </row>
    <row r="77" spans="1:19" x14ac:dyDescent="0.2">
      <c r="A77" t="s">
        <v>4</v>
      </c>
      <c r="B77" s="1">
        <v>3.5000000000000003E-2</v>
      </c>
      <c r="C77" s="5">
        <v>57</v>
      </c>
      <c r="D77" s="1">
        <v>4.7E-2</v>
      </c>
      <c r="E77" s="5">
        <v>43</v>
      </c>
      <c r="F77">
        <v>1</v>
      </c>
      <c r="G77">
        <v>1</v>
      </c>
      <c r="H77">
        <v>2</v>
      </c>
      <c r="I77">
        <v>14.267176708583101</v>
      </c>
      <c r="O77" t="s">
        <v>5</v>
      </c>
    </row>
    <row r="78" spans="1:19" x14ac:dyDescent="0.2">
      <c r="A78" t="s">
        <v>33</v>
      </c>
      <c r="B78" s="1">
        <v>3.3000000000000002E-2</v>
      </c>
      <c r="C78" s="5">
        <v>30</v>
      </c>
      <c r="D78" s="1">
        <v>0.2</v>
      </c>
      <c r="E78" s="5">
        <v>30</v>
      </c>
      <c r="F78" t="s">
        <v>5</v>
      </c>
      <c r="G78">
        <v>1</v>
      </c>
      <c r="H78">
        <v>1</v>
      </c>
      <c r="I78">
        <v>7.8271632863407801</v>
      </c>
      <c r="O78" t="s">
        <v>5</v>
      </c>
    </row>
    <row r="79" spans="1:19" x14ac:dyDescent="0.2">
      <c r="A79" t="s">
        <v>39</v>
      </c>
      <c r="B79" s="1">
        <v>3.1E-2</v>
      </c>
      <c r="C79" s="5">
        <v>32</v>
      </c>
      <c r="D79" s="1">
        <v>0.125</v>
      </c>
      <c r="E79" s="5">
        <v>32</v>
      </c>
      <c r="F79">
        <v>1</v>
      </c>
      <c r="G79">
        <v>1</v>
      </c>
      <c r="H79">
        <v>2</v>
      </c>
      <c r="I79">
        <v>9.7035231022275994</v>
      </c>
      <c r="O79" t="s">
        <v>5</v>
      </c>
    </row>
    <row r="80" spans="1:19" x14ac:dyDescent="0.2">
      <c r="A80" t="s">
        <v>2</v>
      </c>
      <c r="B80" s="1">
        <v>4.8000000000000001E-2</v>
      </c>
      <c r="C80" s="5">
        <v>62</v>
      </c>
      <c r="D80" s="1">
        <v>0.254</v>
      </c>
      <c r="E80" s="5">
        <v>63</v>
      </c>
      <c r="F80">
        <v>1</v>
      </c>
      <c r="G80">
        <v>2</v>
      </c>
      <c r="H80">
        <v>2</v>
      </c>
      <c r="I80">
        <v>10.4552767190421</v>
      </c>
      <c r="O80" t="s">
        <v>5</v>
      </c>
    </row>
    <row r="81" spans="1:15" x14ac:dyDescent="0.2">
      <c r="A81" t="s">
        <v>61</v>
      </c>
      <c r="B81" s="1">
        <f>20/87</f>
        <v>0.22988505747126436</v>
      </c>
      <c r="C81" s="5">
        <v>87</v>
      </c>
      <c r="D81" s="1">
        <f>28/86</f>
        <v>0.32558139534883723</v>
      </c>
      <c r="E81" s="5">
        <v>86</v>
      </c>
      <c r="G81">
        <v>2</v>
      </c>
      <c r="H81">
        <v>3</v>
      </c>
      <c r="I81">
        <v>9.4440165492684294</v>
      </c>
    </row>
    <row r="82" spans="1:15" x14ac:dyDescent="0.2">
      <c r="O82" t="s">
        <v>5</v>
      </c>
    </row>
    <row r="83" spans="1:15" x14ac:dyDescent="0.2">
      <c r="A83" s="2" t="s">
        <v>30</v>
      </c>
      <c r="B83" s="4" t="s">
        <v>21</v>
      </c>
      <c r="C83" s="6" t="s">
        <v>22</v>
      </c>
      <c r="D83" s="4" t="s">
        <v>23</v>
      </c>
      <c r="E83" s="6" t="s">
        <v>22</v>
      </c>
      <c r="F83" s="2" t="s">
        <v>24</v>
      </c>
      <c r="G83" s="2" t="s">
        <v>26</v>
      </c>
      <c r="H83" s="2" t="s">
        <v>25</v>
      </c>
      <c r="I83" s="2" t="s">
        <v>62</v>
      </c>
    </row>
    <row r="84" spans="1:15" x14ac:dyDescent="0.2">
      <c r="A84" t="s">
        <v>0</v>
      </c>
      <c r="B84" s="1">
        <v>0.47599999999999998</v>
      </c>
      <c r="C84" s="5">
        <v>42</v>
      </c>
      <c r="D84" s="1">
        <v>0.31</v>
      </c>
      <c r="E84" s="5">
        <v>42</v>
      </c>
      <c r="F84">
        <v>1</v>
      </c>
      <c r="G84">
        <v>1</v>
      </c>
      <c r="H84">
        <v>1</v>
      </c>
      <c r="I84">
        <v>5.9859495050786897</v>
      </c>
    </row>
    <row r="85" spans="1:15" x14ac:dyDescent="0.2">
      <c r="A85" t="s">
        <v>2</v>
      </c>
      <c r="B85" s="1">
        <v>0.5</v>
      </c>
      <c r="C85" s="5">
        <v>62</v>
      </c>
      <c r="D85" s="1">
        <v>0.159</v>
      </c>
      <c r="E85" s="5">
        <v>63</v>
      </c>
      <c r="F85">
        <v>1</v>
      </c>
      <c r="G85">
        <v>2</v>
      </c>
      <c r="H85">
        <v>2</v>
      </c>
      <c r="I85">
        <v>8.4036052876283502</v>
      </c>
    </row>
    <row r="86" spans="1:15" x14ac:dyDescent="0.2">
      <c r="A86" t="s">
        <v>40</v>
      </c>
      <c r="B86" s="1">
        <v>0.32800000000000001</v>
      </c>
      <c r="C86" s="5">
        <v>299</v>
      </c>
      <c r="D86" s="1">
        <v>0.33</v>
      </c>
      <c r="E86" s="5">
        <v>300</v>
      </c>
      <c r="F86">
        <v>1</v>
      </c>
      <c r="G86">
        <v>2</v>
      </c>
      <c r="H86">
        <v>2</v>
      </c>
      <c r="I86">
        <v>13.723408988219999</v>
      </c>
    </row>
    <row r="87" spans="1:15" x14ac:dyDescent="0.2">
      <c r="A87" t="s">
        <v>1</v>
      </c>
      <c r="B87" s="1">
        <f>18/70</f>
        <v>0.25714285714285712</v>
      </c>
      <c r="C87">
        <v>70</v>
      </c>
      <c r="D87" s="1">
        <f>10/67</f>
        <v>0.14925373134328357</v>
      </c>
      <c r="E87">
        <v>67</v>
      </c>
      <c r="F87">
        <v>1</v>
      </c>
      <c r="G87">
        <v>1</v>
      </c>
      <c r="H87">
        <v>2</v>
      </c>
      <c r="I87">
        <v>9.6269716875056304</v>
      </c>
    </row>
    <row r="88" spans="1:15" x14ac:dyDescent="0.2">
      <c r="A88" t="s">
        <v>3</v>
      </c>
      <c r="B88" s="1">
        <f>33/99</f>
        <v>0.33333333333333331</v>
      </c>
      <c r="C88">
        <v>99</v>
      </c>
      <c r="D88" s="1">
        <f>23/114</f>
        <v>0.20175438596491227</v>
      </c>
      <c r="E88">
        <v>114</v>
      </c>
      <c r="F88">
        <v>1</v>
      </c>
      <c r="G88">
        <v>2</v>
      </c>
      <c r="H88">
        <v>3</v>
      </c>
      <c r="I88">
        <v>10.5948196922341</v>
      </c>
    </row>
    <row r="89" spans="1:15" x14ac:dyDescent="0.2">
      <c r="A89" t="s">
        <v>54</v>
      </c>
      <c r="B89" s="1">
        <f>129/424</f>
        <v>0.30424528301886794</v>
      </c>
      <c r="C89">
        <v>424</v>
      </c>
      <c r="D89" s="1">
        <f>108/418</f>
        <v>0.25837320574162681</v>
      </c>
      <c r="E89">
        <v>418</v>
      </c>
      <c r="F89">
        <v>1</v>
      </c>
      <c r="G89">
        <v>2</v>
      </c>
      <c r="H89">
        <v>3</v>
      </c>
      <c r="I89">
        <v>14.755509162417001</v>
      </c>
    </row>
    <row r="90" spans="1:15" x14ac:dyDescent="0.2">
      <c r="A90" t="s">
        <v>29</v>
      </c>
      <c r="B90" s="1">
        <v>0.158</v>
      </c>
      <c r="C90" s="5">
        <v>57</v>
      </c>
      <c r="D90" s="1">
        <v>0.20899999999999999</v>
      </c>
      <c r="E90" s="5">
        <v>43</v>
      </c>
      <c r="F90">
        <v>1</v>
      </c>
      <c r="G90">
        <v>1</v>
      </c>
      <c r="H90">
        <v>2</v>
      </c>
      <c r="I90">
        <v>8.3870659414425592</v>
      </c>
    </row>
    <row r="91" spans="1:15" x14ac:dyDescent="0.2">
      <c r="A91" t="s">
        <v>47</v>
      </c>
      <c r="B91" s="1">
        <v>0.5</v>
      </c>
      <c r="C91" s="5">
        <v>18</v>
      </c>
      <c r="D91" s="1">
        <v>0.4</v>
      </c>
      <c r="E91" s="5">
        <v>10</v>
      </c>
      <c r="F91">
        <v>1</v>
      </c>
      <c r="G91">
        <v>2</v>
      </c>
      <c r="H91">
        <v>2</v>
      </c>
      <c r="I91">
        <v>2.31619317684356</v>
      </c>
    </row>
    <row r="92" spans="1:15" x14ac:dyDescent="0.2">
      <c r="A92" t="s">
        <v>49</v>
      </c>
      <c r="B92" s="1">
        <v>3.3000000000000002E-2</v>
      </c>
      <c r="C92" s="5">
        <v>30</v>
      </c>
      <c r="D92" s="1">
        <v>0.1</v>
      </c>
      <c r="E92" s="5">
        <v>30</v>
      </c>
      <c r="F92" t="s">
        <v>5</v>
      </c>
      <c r="G92">
        <v>1</v>
      </c>
      <c r="H92">
        <v>1</v>
      </c>
      <c r="I92">
        <v>10.163790588921501</v>
      </c>
    </row>
    <row r="93" spans="1:15" x14ac:dyDescent="0.2">
      <c r="A93" t="s">
        <v>39</v>
      </c>
      <c r="B93" s="1">
        <v>0.313</v>
      </c>
      <c r="C93" s="5">
        <v>32</v>
      </c>
      <c r="D93" s="1">
        <v>0.34300000000000003</v>
      </c>
      <c r="E93" s="5">
        <v>32</v>
      </c>
      <c r="F93">
        <v>1</v>
      </c>
      <c r="G93">
        <v>1</v>
      </c>
      <c r="H93">
        <v>2</v>
      </c>
      <c r="I93">
        <v>5.1555246028585904</v>
      </c>
    </row>
    <row r="94" spans="1:15" x14ac:dyDescent="0.2">
      <c r="A94" t="s">
        <v>61</v>
      </c>
      <c r="B94" s="1">
        <f>21/87</f>
        <v>0.2413793103448276</v>
      </c>
      <c r="C94" s="5">
        <v>87</v>
      </c>
      <c r="D94" s="1">
        <v>0.12790697674418605</v>
      </c>
      <c r="E94" s="5">
        <v>86</v>
      </c>
      <c r="G94">
        <v>2</v>
      </c>
      <c r="H94">
        <v>3</v>
      </c>
      <c r="I94">
        <v>10.887161366850099</v>
      </c>
    </row>
    <row r="95" spans="1:15" x14ac:dyDescent="0.2">
      <c r="C95" s="5" t="s">
        <v>5</v>
      </c>
      <c r="D95" t="s">
        <v>5</v>
      </c>
      <c r="E95" s="5" t="s">
        <v>5</v>
      </c>
    </row>
    <row r="96" spans="1:15" x14ac:dyDescent="0.2">
      <c r="A96" s="2" t="s">
        <v>31</v>
      </c>
      <c r="B96" s="4" t="s">
        <v>21</v>
      </c>
      <c r="C96" s="6" t="s">
        <v>22</v>
      </c>
      <c r="D96" s="4" t="s">
        <v>23</v>
      </c>
      <c r="E96" s="6" t="s">
        <v>22</v>
      </c>
      <c r="F96" s="2" t="s">
        <v>24</v>
      </c>
      <c r="G96" s="2" t="s">
        <v>26</v>
      </c>
      <c r="H96" s="2" t="s">
        <v>25</v>
      </c>
      <c r="I96" s="2" t="s">
        <v>62</v>
      </c>
    </row>
    <row r="97" spans="1:9" x14ac:dyDescent="0.2">
      <c r="A97" t="s">
        <v>0</v>
      </c>
      <c r="B97" s="1">
        <v>0.40500000000000003</v>
      </c>
      <c r="C97" s="5">
        <v>42</v>
      </c>
      <c r="D97" s="1">
        <v>0.57099999999999995</v>
      </c>
      <c r="E97" s="5">
        <v>42</v>
      </c>
      <c r="F97">
        <v>1</v>
      </c>
      <c r="G97">
        <v>1</v>
      </c>
      <c r="H97">
        <v>1</v>
      </c>
      <c r="I97">
        <v>5.3666678868844899</v>
      </c>
    </row>
    <row r="98" spans="1:9" x14ac:dyDescent="0.2">
      <c r="A98" t="s">
        <v>2</v>
      </c>
      <c r="B98" s="1">
        <v>0.45200000000000001</v>
      </c>
      <c r="C98" s="5">
        <v>62</v>
      </c>
      <c r="D98" s="1">
        <v>0.58699999999999997</v>
      </c>
      <c r="E98" s="5">
        <v>63</v>
      </c>
      <c r="F98">
        <v>1</v>
      </c>
      <c r="G98">
        <v>2</v>
      </c>
      <c r="H98">
        <v>2</v>
      </c>
      <c r="I98">
        <v>7.2732875680070697</v>
      </c>
    </row>
    <row r="99" spans="1:9" x14ac:dyDescent="0.2">
      <c r="A99" t="s">
        <v>40</v>
      </c>
      <c r="B99" s="1">
        <v>0.67200000000000004</v>
      </c>
      <c r="C99" s="5">
        <v>299</v>
      </c>
      <c r="D99" s="1">
        <v>0.67</v>
      </c>
      <c r="E99" s="5">
        <v>300</v>
      </c>
      <c r="F99">
        <v>1</v>
      </c>
      <c r="G99">
        <v>2</v>
      </c>
      <c r="H99">
        <v>2</v>
      </c>
      <c r="I99">
        <v>18.515356737530301</v>
      </c>
    </row>
    <row r="100" spans="1:9" x14ac:dyDescent="0.2">
      <c r="A100" t="s">
        <v>1</v>
      </c>
      <c r="B100" s="1">
        <f>49/70</f>
        <v>0.7</v>
      </c>
      <c r="C100">
        <v>70</v>
      </c>
      <c r="D100" s="1">
        <f>47/67</f>
        <v>0.70149253731343286</v>
      </c>
      <c r="E100">
        <v>67</v>
      </c>
      <c r="F100">
        <v>1</v>
      </c>
      <c r="G100">
        <v>1</v>
      </c>
      <c r="H100">
        <v>2</v>
      </c>
      <c r="I100">
        <v>8.6947201873636608</v>
      </c>
    </row>
    <row r="101" spans="1:9" x14ac:dyDescent="0.2">
      <c r="A101" t="s">
        <v>3</v>
      </c>
      <c r="B101" s="1">
        <f>48/99</f>
        <v>0.48484848484848486</v>
      </c>
      <c r="C101">
        <v>99</v>
      </c>
      <c r="D101" s="1">
        <f>53/114</f>
        <v>0.46491228070175439</v>
      </c>
      <c r="E101">
        <v>114</v>
      </c>
      <c r="F101">
        <v>1</v>
      </c>
      <c r="G101">
        <v>2</v>
      </c>
      <c r="H101">
        <v>3</v>
      </c>
      <c r="I101">
        <v>10.377845416127</v>
      </c>
    </row>
    <row r="102" spans="1:9" x14ac:dyDescent="0.2">
      <c r="A102" t="s">
        <v>54</v>
      </c>
      <c r="B102" s="1">
        <f>159/424</f>
        <v>0.375</v>
      </c>
      <c r="C102">
        <v>424</v>
      </c>
      <c r="D102" s="1">
        <f>184/418</f>
        <v>0.44019138755980863</v>
      </c>
      <c r="E102">
        <v>418</v>
      </c>
      <c r="F102">
        <v>1</v>
      </c>
      <c r="G102">
        <v>2</v>
      </c>
      <c r="H102">
        <v>3</v>
      </c>
      <c r="I102">
        <v>20.137532823484399</v>
      </c>
    </row>
    <row r="103" spans="1:9" x14ac:dyDescent="0.2">
      <c r="A103" t="s">
        <v>29</v>
      </c>
      <c r="B103" s="1">
        <v>0.80700000000000005</v>
      </c>
      <c r="C103" s="5">
        <v>57</v>
      </c>
      <c r="D103" s="1">
        <v>0.74399999999999999</v>
      </c>
      <c r="E103" s="5">
        <v>43</v>
      </c>
      <c r="F103">
        <v>1</v>
      </c>
      <c r="G103">
        <v>1</v>
      </c>
      <c r="H103">
        <v>2</v>
      </c>
      <c r="I103">
        <v>7.7785321154883498</v>
      </c>
    </row>
    <row r="104" spans="1:9" x14ac:dyDescent="0.2">
      <c r="A104" t="s">
        <v>47</v>
      </c>
      <c r="B104" s="1">
        <v>0.5</v>
      </c>
      <c r="C104" s="5">
        <v>18</v>
      </c>
      <c r="D104" s="1">
        <v>0.6</v>
      </c>
      <c r="E104" s="5">
        <v>10</v>
      </c>
      <c r="F104">
        <v>1</v>
      </c>
      <c r="G104">
        <v>2</v>
      </c>
      <c r="H104">
        <v>2</v>
      </c>
      <c r="I104">
        <v>1.88216059540671</v>
      </c>
    </row>
    <row r="105" spans="1:9" x14ac:dyDescent="0.2">
      <c r="A105" t="s">
        <v>49</v>
      </c>
      <c r="B105" s="1">
        <v>0.93400000000000005</v>
      </c>
      <c r="C105" s="5">
        <v>30</v>
      </c>
      <c r="D105" s="1">
        <v>0.7</v>
      </c>
      <c r="E105" s="5">
        <v>30</v>
      </c>
      <c r="F105" t="s">
        <v>5</v>
      </c>
      <c r="G105">
        <v>1</v>
      </c>
      <c r="H105">
        <v>1</v>
      </c>
      <c r="I105">
        <v>6.5201802436604899</v>
      </c>
    </row>
    <row r="106" spans="1:9" x14ac:dyDescent="0.2">
      <c r="A106" t="s">
        <v>39</v>
      </c>
      <c r="B106" s="1">
        <v>0.65500000000000003</v>
      </c>
      <c r="C106" s="5">
        <v>32</v>
      </c>
      <c r="D106" s="1">
        <v>0.53100000000000003</v>
      </c>
      <c r="E106" s="5">
        <v>32</v>
      </c>
      <c r="F106">
        <v>1</v>
      </c>
      <c r="G106">
        <v>1</v>
      </c>
      <c r="H106">
        <v>2</v>
      </c>
      <c r="I106">
        <v>4.36199919536124</v>
      </c>
    </row>
    <row r="107" spans="1:9" x14ac:dyDescent="0.2">
      <c r="A107" t="s">
        <v>61</v>
      </c>
      <c r="B107" s="1">
        <f>46/87</f>
        <v>0.52873563218390807</v>
      </c>
      <c r="C107" s="5">
        <v>87</v>
      </c>
      <c r="D107" s="1">
        <f>47/86</f>
        <v>0.54651162790697672</v>
      </c>
      <c r="E107" s="5">
        <v>86</v>
      </c>
      <c r="G107">
        <v>2</v>
      </c>
      <c r="H107">
        <v>3</v>
      </c>
      <c r="I107">
        <v>9.0917172306862604</v>
      </c>
    </row>
    <row r="109" spans="1:9" x14ac:dyDescent="0.2">
      <c r="A109" s="3" t="s">
        <v>48</v>
      </c>
      <c r="G109" s="2"/>
    </row>
    <row r="110" spans="1:9" x14ac:dyDescent="0.2">
      <c r="A110" s="2" t="s">
        <v>46</v>
      </c>
      <c r="B110" s="4" t="s">
        <v>21</v>
      </c>
      <c r="C110" s="6" t="s">
        <v>22</v>
      </c>
      <c r="D110" s="4" t="s">
        <v>32</v>
      </c>
      <c r="E110" s="6" t="s">
        <v>22</v>
      </c>
      <c r="F110" s="2" t="s">
        <v>24</v>
      </c>
      <c r="G110" s="2" t="s">
        <v>26</v>
      </c>
      <c r="H110" s="2" t="s">
        <v>25</v>
      </c>
      <c r="I110" s="2" t="s">
        <v>62</v>
      </c>
    </row>
    <row r="111" spans="1:9" x14ac:dyDescent="0.2">
      <c r="A111" t="s">
        <v>59</v>
      </c>
      <c r="B111" s="1">
        <v>0.13500000000000001</v>
      </c>
      <c r="C111" s="5">
        <v>90</v>
      </c>
      <c r="D111" s="1">
        <v>0.17599999999999999</v>
      </c>
      <c r="E111" s="5">
        <v>131</v>
      </c>
      <c r="F111">
        <v>1</v>
      </c>
      <c r="G111">
        <v>1</v>
      </c>
      <c r="H111">
        <v>2</v>
      </c>
      <c r="I111">
        <v>16.280418657615002</v>
      </c>
    </row>
    <row r="112" spans="1:9" x14ac:dyDescent="0.2">
      <c r="A112" t="s">
        <v>36</v>
      </c>
      <c r="B112" s="1">
        <v>0.11899999999999999</v>
      </c>
      <c r="C112" s="5">
        <v>42</v>
      </c>
      <c r="D112" s="1">
        <v>0.42899999999999999</v>
      </c>
      <c r="E112" s="5">
        <v>42</v>
      </c>
      <c r="F112">
        <v>1</v>
      </c>
      <c r="G112">
        <v>1</v>
      </c>
      <c r="H112">
        <v>1</v>
      </c>
      <c r="I112">
        <v>10.9126481478402</v>
      </c>
    </row>
    <row r="113" spans="1:10" x14ac:dyDescent="0.2">
      <c r="A113" t="s">
        <v>50</v>
      </c>
      <c r="B113" s="1">
        <f>14/60</f>
        <v>0.23333333333333334</v>
      </c>
      <c r="C113" s="5">
        <v>60</v>
      </c>
      <c r="D113" s="1">
        <f>18/60</f>
        <v>0.3</v>
      </c>
      <c r="E113" s="5">
        <v>60</v>
      </c>
      <c r="F113">
        <v>1</v>
      </c>
      <c r="G113">
        <v>1</v>
      </c>
      <c r="H113">
        <v>1</v>
      </c>
      <c r="I113" s="1">
        <v>12.1652399915831</v>
      </c>
    </row>
    <row r="114" spans="1:10" x14ac:dyDescent="0.2">
      <c r="A114" t="s">
        <v>1</v>
      </c>
      <c r="B114" s="1">
        <v>4.2857142857142858E-2</v>
      </c>
      <c r="C114" s="5">
        <v>70</v>
      </c>
      <c r="D114" s="1">
        <f>22/65</f>
        <v>0.33846153846153848</v>
      </c>
      <c r="E114">
        <v>65</v>
      </c>
      <c r="F114">
        <v>1</v>
      </c>
      <c r="G114">
        <v>1</v>
      </c>
      <c r="H114">
        <v>2</v>
      </c>
      <c r="I114">
        <v>14.3441290845839</v>
      </c>
    </row>
    <row r="115" spans="1:10" x14ac:dyDescent="0.2">
      <c r="A115" t="s">
        <v>44</v>
      </c>
      <c r="B115" s="1">
        <v>0.18181818181818182</v>
      </c>
      <c r="C115" s="5">
        <v>99</v>
      </c>
      <c r="D115" s="1">
        <f>53/105</f>
        <v>0.50476190476190474</v>
      </c>
      <c r="E115">
        <v>105</v>
      </c>
      <c r="F115">
        <v>1</v>
      </c>
      <c r="G115">
        <v>2</v>
      </c>
      <c r="H115">
        <v>3</v>
      </c>
      <c r="I115">
        <v>14.498734783026199</v>
      </c>
    </row>
    <row r="116" spans="1:10" x14ac:dyDescent="0.2">
      <c r="A116" t="s">
        <v>54</v>
      </c>
      <c r="B116" s="1">
        <v>0.32075471698113206</v>
      </c>
      <c r="C116" s="5">
        <v>424</v>
      </c>
      <c r="D116" s="1">
        <f>180/413</f>
        <v>0.43583535108958837</v>
      </c>
      <c r="E116" s="5">
        <v>413</v>
      </c>
      <c r="F116">
        <v>1</v>
      </c>
      <c r="G116">
        <v>2</v>
      </c>
      <c r="H116">
        <v>3</v>
      </c>
      <c r="I116">
        <v>18.242085961683198</v>
      </c>
    </row>
    <row r="117" spans="1:10" x14ac:dyDescent="0.2">
      <c r="A117" t="s">
        <v>61</v>
      </c>
      <c r="B117" s="1">
        <f>20/87</f>
        <v>0.22988505747126436</v>
      </c>
      <c r="C117" s="5">
        <v>87</v>
      </c>
      <c r="D117" s="1">
        <f>36/87</f>
        <v>0.41379310344827586</v>
      </c>
      <c r="E117" s="5">
        <v>87</v>
      </c>
      <c r="G117">
        <v>2</v>
      </c>
      <c r="H117">
        <v>3</v>
      </c>
      <c r="I117">
        <v>13.5567433736685</v>
      </c>
    </row>
    <row r="118" spans="1:10" x14ac:dyDescent="0.2">
      <c r="C118" s="5" t="s">
        <v>5</v>
      </c>
      <c r="D118" t="s">
        <v>5</v>
      </c>
      <c r="E118" s="5" t="s">
        <v>5</v>
      </c>
    </row>
    <row r="119" spans="1:10" x14ac:dyDescent="0.2">
      <c r="A119" s="2" t="s">
        <v>30</v>
      </c>
      <c r="B119" s="4" t="s">
        <v>21</v>
      </c>
      <c r="C119" s="6" t="s">
        <v>22</v>
      </c>
      <c r="D119" s="4" t="s">
        <v>32</v>
      </c>
      <c r="E119" s="6" t="s">
        <v>22</v>
      </c>
      <c r="F119" s="2" t="s">
        <v>24</v>
      </c>
      <c r="G119" s="2" t="s">
        <v>26</v>
      </c>
      <c r="H119" s="2" t="s">
        <v>25</v>
      </c>
      <c r="I119" s="2" t="s">
        <v>62</v>
      </c>
    </row>
    <row r="120" spans="1:10" x14ac:dyDescent="0.2">
      <c r="A120" t="s">
        <v>58</v>
      </c>
      <c r="B120" s="1">
        <v>0.72972972972972971</v>
      </c>
      <c r="C120" s="5">
        <v>74</v>
      </c>
      <c r="D120" s="1">
        <v>0.69736842105263153</v>
      </c>
      <c r="E120" s="5">
        <v>76</v>
      </c>
      <c r="F120">
        <v>1</v>
      </c>
      <c r="G120">
        <v>2</v>
      </c>
      <c r="H120">
        <v>2</v>
      </c>
      <c r="I120">
        <v>10.222730045756601</v>
      </c>
    </row>
    <row r="121" spans="1:10" x14ac:dyDescent="0.2">
      <c r="A121" t="s">
        <v>59</v>
      </c>
      <c r="B121" s="1">
        <v>0.27100000000000002</v>
      </c>
      <c r="C121" s="5">
        <v>90</v>
      </c>
      <c r="D121" s="1">
        <v>0.27500000000000002</v>
      </c>
      <c r="E121" s="5">
        <v>131</v>
      </c>
      <c r="F121">
        <v>1</v>
      </c>
      <c r="G121">
        <v>1</v>
      </c>
      <c r="H121">
        <v>2</v>
      </c>
      <c r="I121">
        <v>11.8202575985107</v>
      </c>
    </row>
    <row r="122" spans="1:10" x14ac:dyDescent="0.2">
      <c r="A122" t="s">
        <v>51</v>
      </c>
      <c r="B122" s="1">
        <v>0.5</v>
      </c>
      <c r="C122" s="5">
        <v>18</v>
      </c>
      <c r="D122" s="1">
        <v>0.36399999999999999</v>
      </c>
      <c r="E122" s="5">
        <v>22</v>
      </c>
      <c r="F122">
        <v>1</v>
      </c>
      <c r="G122">
        <v>2</v>
      </c>
      <c r="H122">
        <v>2</v>
      </c>
      <c r="I122">
        <v>4.1121545115415401</v>
      </c>
    </row>
    <row r="123" spans="1:10" x14ac:dyDescent="0.2">
      <c r="A123" t="s">
        <v>36</v>
      </c>
      <c r="B123" s="1">
        <v>0.47599999999999998</v>
      </c>
      <c r="C123" s="5">
        <v>42</v>
      </c>
      <c r="D123" s="1">
        <v>0.11899999999999999</v>
      </c>
      <c r="E123" s="5">
        <v>42</v>
      </c>
      <c r="F123">
        <v>1</v>
      </c>
      <c r="G123">
        <v>1</v>
      </c>
      <c r="H123">
        <v>1</v>
      </c>
      <c r="I123">
        <v>8.2814179354825104</v>
      </c>
    </row>
    <row r="124" spans="1:10" x14ac:dyDescent="0.2">
      <c r="A124" t="s">
        <v>50</v>
      </c>
      <c r="B124" s="1">
        <f>19/60</f>
        <v>0.31666666666666665</v>
      </c>
      <c r="C124" s="5">
        <v>60</v>
      </c>
      <c r="D124" s="1">
        <v>0</v>
      </c>
      <c r="E124" s="5">
        <v>60</v>
      </c>
      <c r="F124">
        <v>1</v>
      </c>
      <c r="G124">
        <v>1</v>
      </c>
      <c r="H124">
        <v>1</v>
      </c>
      <c r="I124">
        <v>11.838016645462201</v>
      </c>
      <c r="J124" t="s">
        <v>5</v>
      </c>
    </row>
    <row r="125" spans="1:10" x14ac:dyDescent="0.2">
      <c r="A125" t="s">
        <v>1</v>
      </c>
      <c r="B125" s="1">
        <f>18/70</f>
        <v>0.25714285714285712</v>
      </c>
      <c r="C125">
        <v>70</v>
      </c>
      <c r="D125" s="1">
        <v>0</v>
      </c>
      <c r="E125" s="5">
        <v>65</v>
      </c>
      <c r="F125">
        <v>1</v>
      </c>
      <c r="G125">
        <v>1</v>
      </c>
      <c r="H125">
        <v>2</v>
      </c>
      <c r="I125">
        <v>12.857210190172299</v>
      </c>
      <c r="J125" t="s">
        <v>5</v>
      </c>
    </row>
    <row r="126" spans="1:10" x14ac:dyDescent="0.2">
      <c r="A126" t="s">
        <v>44</v>
      </c>
      <c r="B126" s="1">
        <f>33/99</f>
        <v>0.33333333333333331</v>
      </c>
      <c r="C126">
        <v>99</v>
      </c>
      <c r="D126" s="1">
        <v>0.10476190476190476</v>
      </c>
      <c r="E126">
        <v>105</v>
      </c>
      <c r="F126">
        <v>1</v>
      </c>
      <c r="G126">
        <v>2</v>
      </c>
      <c r="H126">
        <v>3</v>
      </c>
      <c r="I126">
        <v>12.4738747681837</v>
      </c>
    </row>
    <row r="127" spans="1:10" x14ac:dyDescent="0.2">
      <c r="A127" t="s">
        <v>54</v>
      </c>
      <c r="B127" s="1">
        <f>129/424</f>
        <v>0.30424528301886794</v>
      </c>
      <c r="C127">
        <v>424</v>
      </c>
      <c r="D127" s="1">
        <v>0.11138014527845036</v>
      </c>
      <c r="E127">
        <v>413</v>
      </c>
      <c r="F127">
        <v>1</v>
      </c>
      <c r="G127">
        <v>2</v>
      </c>
      <c r="H127">
        <v>3</v>
      </c>
      <c r="I127">
        <v>16.188530024460199</v>
      </c>
    </row>
    <row r="128" spans="1:10" x14ac:dyDescent="0.2">
      <c r="A128" t="s">
        <v>61</v>
      </c>
      <c r="B128" s="1">
        <f>21/87</f>
        <v>0.2413793103448276</v>
      </c>
      <c r="C128" s="5">
        <v>87</v>
      </c>
      <c r="D128" s="1">
        <f>11/87</f>
        <v>0.12643678160919541</v>
      </c>
      <c r="E128" s="5">
        <v>87</v>
      </c>
      <c r="G128">
        <v>2</v>
      </c>
      <c r="H128">
        <v>3</v>
      </c>
      <c r="I128">
        <v>12.205808280430199</v>
      </c>
    </row>
    <row r="130" spans="1:9" x14ac:dyDescent="0.2">
      <c r="A130" s="2" t="s">
        <v>31</v>
      </c>
      <c r="B130" s="4" t="s">
        <v>21</v>
      </c>
      <c r="C130" s="6" t="s">
        <v>22</v>
      </c>
      <c r="D130" s="4" t="s">
        <v>32</v>
      </c>
      <c r="E130" s="6" t="s">
        <v>22</v>
      </c>
      <c r="F130" s="2" t="s">
        <v>24</v>
      </c>
      <c r="G130" s="2" t="s">
        <v>26</v>
      </c>
      <c r="H130" s="2" t="s">
        <v>25</v>
      </c>
      <c r="I130" s="2" t="s">
        <v>62</v>
      </c>
    </row>
    <row r="131" spans="1:9" x14ac:dyDescent="0.2">
      <c r="A131" t="s">
        <v>58</v>
      </c>
      <c r="B131" s="1">
        <v>0.27027027027027029</v>
      </c>
      <c r="C131" s="5">
        <v>74</v>
      </c>
      <c r="D131" s="1">
        <v>0.30263157894736842</v>
      </c>
      <c r="E131" s="5">
        <v>76</v>
      </c>
      <c r="F131">
        <v>1</v>
      </c>
      <c r="G131">
        <v>2</v>
      </c>
      <c r="H131">
        <v>2</v>
      </c>
      <c r="I131">
        <v>11.6781468114318</v>
      </c>
    </row>
    <row r="132" spans="1:9" x14ac:dyDescent="0.2">
      <c r="A132" t="s">
        <v>59</v>
      </c>
      <c r="B132" s="1">
        <v>0.59399999999999997</v>
      </c>
      <c r="C132" s="5">
        <v>90</v>
      </c>
      <c r="D132" s="1">
        <v>0.54900000000000004</v>
      </c>
      <c r="E132" s="5">
        <v>131</v>
      </c>
      <c r="F132">
        <v>1</v>
      </c>
      <c r="G132">
        <v>1</v>
      </c>
      <c r="H132">
        <v>2</v>
      </c>
      <c r="I132">
        <v>12.762744650009999</v>
      </c>
    </row>
    <row r="133" spans="1:9" x14ac:dyDescent="0.2">
      <c r="A133" t="s">
        <v>51</v>
      </c>
      <c r="B133" s="1">
        <v>0.5</v>
      </c>
      <c r="C133" s="5">
        <v>18</v>
      </c>
      <c r="D133" s="1">
        <v>0.63600000000000001</v>
      </c>
      <c r="E133" s="5">
        <v>22</v>
      </c>
      <c r="F133">
        <v>1</v>
      </c>
      <c r="G133">
        <v>2</v>
      </c>
      <c r="H133">
        <v>2</v>
      </c>
      <c r="I133">
        <v>4.1015411991435604</v>
      </c>
    </row>
    <row r="134" spans="1:9" x14ac:dyDescent="0.2">
      <c r="A134" t="s">
        <v>36</v>
      </c>
      <c r="B134" s="1">
        <v>0.40500000000000003</v>
      </c>
      <c r="C134" s="5">
        <v>42</v>
      </c>
      <c r="D134" s="1">
        <v>0.45200000000000001</v>
      </c>
      <c r="E134" s="5">
        <v>42</v>
      </c>
      <c r="F134">
        <v>1</v>
      </c>
      <c r="G134">
        <v>1</v>
      </c>
      <c r="H134">
        <v>1</v>
      </c>
      <c r="I134">
        <v>7.2849664909182001</v>
      </c>
    </row>
    <row r="135" spans="1:9" x14ac:dyDescent="0.2">
      <c r="A135" t="s">
        <v>50</v>
      </c>
      <c r="B135" s="1">
        <f>27/60</f>
        <v>0.45</v>
      </c>
      <c r="C135" s="5">
        <v>60</v>
      </c>
      <c r="D135" s="1">
        <f>42/60</f>
        <v>0.7</v>
      </c>
      <c r="E135" s="5">
        <v>60</v>
      </c>
      <c r="F135">
        <v>1</v>
      </c>
      <c r="G135">
        <v>1</v>
      </c>
      <c r="H135">
        <v>1</v>
      </c>
      <c r="I135">
        <v>9.6310749056937599</v>
      </c>
    </row>
    <row r="136" spans="1:9" x14ac:dyDescent="0.2">
      <c r="A136" t="s">
        <v>1</v>
      </c>
      <c r="B136" s="1">
        <f>49/70</f>
        <v>0.7</v>
      </c>
      <c r="C136">
        <v>70</v>
      </c>
      <c r="D136" s="1">
        <f>43/65</f>
        <v>0.66153846153846152</v>
      </c>
      <c r="E136" s="5">
        <v>65</v>
      </c>
      <c r="F136">
        <v>1</v>
      </c>
      <c r="G136">
        <v>1</v>
      </c>
      <c r="H136">
        <v>2</v>
      </c>
      <c r="I136">
        <v>10.6417832499552</v>
      </c>
    </row>
    <row r="137" spans="1:9" x14ac:dyDescent="0.2">
      <c r="A137" t="s">
        <v>44</v>
      </c>
      <c r="B137" s="1">
        <f>48/99</f>
        <v>0.48484848484848486</v>
      </c>
      <c r="C137">
        <v>99</v>
      </c>
      <c r="D137" s="1">
        <f>41/105</f>
        <v>0.39047619047619048</v>
      </c>
      <c r="E137">
        <v>105</v>
      </c>
      <c r="F137">
        <v>1</v>
      </c>
      <c r="G137">
        <v>2</v>
      </c>
      <c r="H137">
        <v>3</v>
      </c>
      <c r="I137">
        <v>12.472025053675999</v>
      </c>
    </row>
    <row r="138" spans="1:9" x14ac:dyDescent="0.2">
      <c r="A138" t="s">
        <v>54</v>
      </c>
      <c r="B138" s="1">
        <f>159/424</f>
        <v>0.375</v>
      </c>
      <c r="C138">
        <v>424</v>
      </c>
      <c r="D138" s="1">
        <f>187/413</f>
        <v>0.45278450363196127</v>
      </c>
      <c r="E138">
        <v>413</v>
      </c>
      <c r="F138">
        <v>1</v>
      </c>
      <c r="G138">
        <v>2</v>
      </c>
      <c r="H138">
        <v>3</v>
      </c>
      <c r="I138">
        <v>20.056013366846699</v>
      </c>
    </row>
    <row r="139" spans="1:9" x14ac:dyDescent="0.2">
      <c r="A139" t="s">
        <v>61</v>
      </c>
      <c r="B139" s="1">
        <f>46/87</f>
        <v>0.52873563218390807</v>
      </c>
      <c r="C139" s="5">
        <v>87</v>
      </c>
      <c r="D139" s="1">
        <f>40/87</f>
        <v>0.45977011494252873</v>
      </c>
      <c r="E139" s="5">
        <v>87</v>
      </c>
      <c r="G139">
        <v>2</v>
      </c>
      <c r="H139">
        <v>3</v>
      </c>
      <c r="I139">
        <v>11.3717042723248</v>
      </c>
    </row>
    <row r="141" spans="1:9" x14ac:dyDescent="0.2">
      <c r="A141" s="3" t="s">
        <v>45</v>
      </c>
      <c r="G141" s="2"/>
    </row>
    <row r="142" spans="1:9" x14ac:dyDescent="0.2">
      <c r="A142" s="2" t="s">
        <v>46</v>
      </c>
      <c r="B142" s="4" t="s">
        <v>23</v>
      </c>
      <c r="C142" s="6" t="s">
        <v>22</v>
      </c>
      <c r="D142" s="4" t="s">
        <v>32</v>
      </c>
      <c r="E142" s="6" t="s">
        <v>22</v>
      </c>
      <c r="F142" s="2" t="s">
        <v>24</v>
      </c>
      <c r="G142" s="2" t="s">
        <v>26</v>
      </c>
      <c r="H142" s="2" t="s">
        <v>25</v>
      </c>
      <c r="I142" s="2" t="s">
        <v>62</v>
      </c>
    </row>
    <row r="143" spans="1:9" x14ac:dyDescent="0.2">
      <c r="A143" t="s">
        <v>37</v>
      </c>
      <c r="B143" s="1">
        <v>0.31</v>
      </c>
      <c r="C143" s="5">
        <v>24</v>
      </c>
      <c r="D143" s="1">
        <v>0.7</v>
      </c>
      <c r="E143" s="5">
        <v>24</v>
      </c>
      <c r="F143">
        <v>1</v>
      </c>
      <c r="G143">
        <v>1</v>
      </c>
      <c r="H143">
        <v>1</v>
      </c>
      <c r="I143">
        <v>6.0638953423776396</v>
      </c>
    </row>
    <row r="144" spans="1:9" x14ac:dyDescent="0.2">
      <c r="A144" t="s">
        <v>0</v>
      </c>
      <c r="B144" s="1">
        <v>0.11899999999999999</v>
      </c>
      <c r="C144" s="5">
        <v>42</v>
      </c>
      <c r="D144" s="1">
        <v>0.42899999999999999</v>
      </c>
      <c r="E144" s="5">
        <v>42</v>
      </c>
      <c r="F144">
        <v>1</v>
      </c>
      <c r="G144">
        <v>1</v>
      </c>
      <c r="H144">
        <v>1</v>
      </c>
      <c r="I144">
        <v>10.610761174416901</v>
      </c>
    </row>
    <row r="145" spans="1:9" x14ac:dyDescent="0.2">
      <c r="A145" t="s">
        <v>38</v>
      </c>
      <c r="B145" s="1">
        <v>0.09</v>
      </c>
      <c r="C145" s="5">
        <v>32</v>
      </c>
      <c r="D145" s="1">
        <v>0.09</v>
      </c>
      <c r="E145" s="5">
        <v>32</v>
      </c>
      <c r="F145">
        <v>1</v>
      </c>
      <c r="G145">
        <v>2</v>
      </c>
      <c r="H145">
        <v>2</v>
      </c>
      <c r="I145">
        <v>14.297338893854601</v>
      </c>
    </row>
    <row r="146" spans="1:9" x14ac:dyDescent="0.2">
      <c r="A146" t="s">
        <v>1</v>
      </c>
      <c r="B146" s="1">
        <v>0.14925373134328357</v>
      </c>
      <c r="C146" s="5">
        <v>67</v>
      </c>
      <c r="D146" s="1">
        <f>22/65</f>
        <v>0.33846153846153848</v>
      </c>
      <c r="E146">
        <v>65</v>
      </c>
      <c r="F146">
        <v>1</v>
      </c>
      <c r="G146">
        <v>1</v>
      </c>
      <c r="H146">
        <v>2</v>
      </c>
      <c r="I146">
        <v>13.9704405302812</v>
      </c>
    </row>
    <row r="147" spans="1:9" x14ac:dyDescent="0.2">
      <c r="A147" t="s">
        <v>3</v>
      </c>
      <c r="B147" s="1">
        <v>0.33333333333333331</v>
      </c>
      <c r="C147" s="5">
        <v>114</v>
      </c>
      <c r="D147" s="1">
        <f>53/105</f>
        <v>0.50476190476190474</v>
      </c>
      <c r="E147">
        <v>105</v>
      </c>
      <c r="F147">
        <v>1</v>
      </c>
      <c r="G147">
        <v>2</v>
      </c>
      <c r="H147">
        <v>3</v>
      </c>
      <c r="I147">
        <v>15.6336966192078</v>
      </c>
    </row>
    <row r="148" spans="1:9" x14ac:dyDescent="0.2">
      <c r="A148" t="s">
        <v>54</v>
      </c>
      <c r="B148" s="1">
        <v>0.30143540669856461</v>
      </c>
      <c r="C148" s="5">
        <v>418</v>
      </c>
      <c r="D148" s="1">
        <f>180/413</f>
        <v>0.43583535108958837</v>
      </c>
      <c r="E148" s="5">
        <v>413</v>
      </c>
      <c r="F148">
        <v>1</v>
      </c>
      <c r="G148">
        <v>2</v>
      </c>
      <c r="H148">
        <v>3</v>
      </c>
      <c r="I148">
        <v>25.3112431242808</v>
      </c>
    </row>
    <row r="149" spans="1:9" x14ac:dyDescent="0.2">
      <c r="A149" t="s">
        <v>61</v>
      </c>
      <c r="B149" s="1">
        <f>26/86</f>
        <v>0.30232558139534882</v>
      </c>
      <c r="C149" s="5">
        <v>86</v>
      </c>
      <c r="D149" s="1">
        <f>36/87</f>
        <v>0.41379310344827586</v>
      </c>
      <c r="E149" s="5">
        <v>87</v>
      </c>
      <c r="G149">
        <v>2</v>
      </c>
      <c r="H149">
        <v>3</v>
      </c>
      <c r="I149">
        <v>14.1126243155813</v>
      </c>
    </row>
    <row r="150" spans="1:9" x14ac:dyDescent="0.2">
      <c r="C150" s="5" t="s">
        <v>5</v>
      </c>
      <c r="D150" t="s">
        <v>5</v>
      </c>
      <c r="E150" s="5" t="s">
        <v>5</v>
      </c>
    </row>
    <row r="151" spans="1:9" x14ac:dyDescent="0.2">
      <c r="A151" s="2" t="s">
        <v>30</v>
      </c>
      <c r="B151" s="4" t="s">
        <v>23</v>
      </c>
      <c r="C151" s="6" t="s">
        <v>22</v>
      </c>
      <c r="D151" s="4" t="s">
        <v>32</v>
      </c>
      <c r="E151" s="6" t="s">
        <v>22</v>
      </c>
      <c r="F151" s="2" t="s">
        <v>24</v>
      </c>
      <c r="G151" s="2" t="s">
        <v>26</v>
      </c>
      <c r="H151" s="2" t="s">
        <v>25</v>
      </c>
      <c r="I151" s="2" t="s">
        <v>62</v>
      </c>
    </row>
    <row r="152" spans="1:9" x14ac:dyDescent="0.2">
      <c r="A152" t="s">
        <v>37</v>
      </c>
      <c r="B152" s="1">
        <v>0.41</v>
      </c>
      <c r="C152" s="5">
        <v>24</v>
      </c>
      <c r="D152" s="1">
        <v>0.04</v>
      </c>
      <c r="E152" s="5">
        <v>24</v>
      </c>
      <c r="F152">
        <v>1</v>
      </c>
      <c r="G152">
        <v>1</v>
      </c>
      <c r="H152">
        <v>1</v>
      </c>
      <c r="I152">
        <v>6.1092660044666802</v>
      </c>
    </row>
    <row r="153" spans="1:9" x14ac:dyDescent="0.2">
      <c r="A153" t="s">
        <v>0</v>
      </c>
      <c r="B153" s="1">
        <v>0.31</v>
      </c>
      <c r="C153" s="5">
        <v>42</v>
      </c>
      <c r="D153" s="1">
        <v>0.11899999999999999</v>
      </c>
      <c r="E153" s="5">
        <v>42</v>
      </c>
      <c r="F153">
        <v>1</v>
      </c>
      <c r="G153">
        <v>1</v>
      </c>
      <c r="H153">
        <v>1</v>
      </c>
      <c r="I153">
        <v>8.4605223331571207</v>
      </c>
    </row>
    <row r="154" spans="1:9" x14ac:dyDescent="0.2">
      <c r="A154" t="s">
        <v>47</v>
      </c>
      <c r="B154" s="1">
        <v>0.4</v>
      </c>
      <c r="C154" s="5">
        <v>10</v>
      </c>
      <c r="D154" s="1">
        <v>0.36399999999999999</v>
      </c>
      <c r="E154" s="5">
        <v>22</v>
      </c>
      <c r="F154">
        <v>1</v>
      </c>
      <c r="G154">
        <v>2</v>
      </c>
      <c r="H154">
        <v>2</v>
      </c>
      <c r="I154">
        <v>2.3937793853396898</v>
      </c>
    </row>
    <row r="155" spans="1:9" x14ac:dyDescent="0.2">
      <c r="A155" t="s">
        <v>38</v>
      </c>
      <c r="B155" s="1">
        <v>0.17</v>
      </c>
      <c r="C155" s="5">
        <v>32</v>
      </c>
      <c r="D155" s="1">
        <v>0.12</v>
      </c>
      <c r="E155" s="5">
        <v>32</v>
      </c>
      <c r="F155">
        <v>1</v>
      </c>
      <c r="G155">
        <v>2</v>
      </c>
      <c r="H155">
        <v>2</v>
      </c>
      <c r="I155">
        <v>8.3657831881840892</v>
      </c>
    </row>
    <row r="156" spans="1:9" x14ac:dyDescent="0.2">
      <c r="A156" t="s">
        <v>1</v>
      </c>
      <c r="B156" s="1">
        <f>10/67</f>
        <v>0.14925373134328357</v>
      </c>
      <c r="C156">
        <v>67</v>
      </c>
      <c r="D156" s="1">
        <v>0</v>
      </c>
      <c r="E156" s="5">
        <v>65</v>
      </c>
      <c r="F156">
        <v>1</v>
      </c>
      <c r="G156">
        <v>1</v>
      </c>
      <c r="H156">
        <v>2</v>
      </c>
      <c r="I156">
        <v>17.734794274417599</v>
      </c>
    </row>
    <row r="157" spans="1:9" x14ac:dyDescent="0.2">
      <c r="A157" t="s">
        <v>3</v>
      </c>
      <c r="B157" s="1">
        <f>23/114</f>
        <v>0.20175438596491227</v>
      </c>
      <c r="C157">
        <v>114</v>
      </c>
      <c r="D157" s="1">
        <v>0.10476190476190476</v>
      </c>
      <c r="E157">
        <v>105</v>
      </c>
      <c r="F157">
        <v>1</v>
      </c>
      <c r="G157">
        <v>2</v>
      </c>
      <c r="H157">
        <v>3</v>
      </c>
      <c r="I157">
        <v>16.814461538368999</v>
      </c>
    </row>
    <row r="158" spans="1:9" x14ac:dyDescent="0.2">
      <c r="A158" t="s">
        <v>54</v>
      </c>
      <c r="B158" s="1">
        <f>108/418</f>
        <v>0.25837320574162681</v>
      </c>
      <c r="C158">
        <v>418</v>
      </c>
      <c r="D158" s="1">
        <v>0.11138014527845036</v>
      </c>
      <c r="E158">
        <v>413</v>
      </c>
      <c r="F158">
        <v>1</v>
      </c>
      <c r="G158">
        <v>2</v>
      </c>
      <c r="H158">
        <v>3</v>
      </c>
      <c r="I158">
        <v>24.0712713298044</v>
      </c>
    </row>
    <row r="159" spans="1:9" x14ac:dyDescent="0.2">
      <c r="A159" t="s">
        <v>61</v>
      </c>
      <c r="B159" s="1">
        <f>11/86</f>
        <v>0.12790697674418605</v>
      </c>
      <c r="C159" s="5">
        <v>86</v>
      </c>
      <c r="D159" s="1">
        <f>11/87</f>
        <v>0.12643678160919541</v>
      </c>
      <c r="E159" s="5">
        <v>87</v>
      </c>
      <c r="G159">
        <v>2</v>
      </c>
      <c r="H159">
        <v>3</v>
      </c>
      <c r="I159">
        <v>16.050121946261299</v>
      </c>
    </row>
    <row r="161" spans="1:9" x14ac:dyDescent="0.2">
      <c r="A161" s="2" t="s">
        <v>31</v>
      </c>
      <c r="B161" s="4" t="s">
        <v>23</v>
      </c>
      <c r="C161" s="6" t="s">
        <v>22</v>
      </c>
      <c r="D161" s="4" t="s">
        <v>32</v>
      </c>
      <c r="E161" s="6" t="s">
        <v>22</v>
      </c>
      <c r="F161" s="2" t="s">
        <v>24</v>
      </c>
      <c r="G161" s="2" t="s">
        <v>26</v>
      </c>
      <c r="H161" s="2" t="s">
        <v>25</v>
      </c>
      <c r="I161" s="2" t="s">
        <v>62</v>
      </c>
    </row>
    <row r="162" spans="1:9" x14ac:dyDescent="0.2">
      <c r="A162" t="s">
        <v>37</v>
      </c>
      <c r="B162" s="1">
        <v>0.28000000000000003</v>
      </c>
      <c r="C162" s="5">
        <v>24</v>
      </c>
      <c r="D162" s="1">
        <v>0.26</v>
      </c>
      <c r="E162" s="5">
        <v>24</v>
      </c>
      <c r="F162">
        <v>1</v>
      </c>
      <c r="G162">
        <v>1</v>
      </c>
      <c r="H162">
        <v>1</v>
      </c>
      <c r="I162">
        <v>3.68284961733481</v>
      </c>
    </row>
    <row r="163" spans="1:9" x14ac:dyDescent="0.2">
      <c r="A163" t="s">
        <v>0</v>
      </c>
      <c r="B163" s="1">
        <v>0.57099999999999995</v>
      </c>
      <c r="C163" s="5">
        <v>42</v>
      </c>
      <c r="D163" s="1">
        <v>0.45200000000000001</v>
      </c>
      <c r="E163" s="5">
        <v>42</v>
      </c>
      <c r="F163">
        <v>1</v>
      </c>
      <c r="G163">
        <v>1</v>
      </c>
      <c r="H163">
        <v>1</v>
      </c>
      <c r="I163">
        <v>5.1543672776128204</v>
      </c>
    </row>
    <row r="164" spans="1:9" x14ac:dyDescent="0.2">
      <c r="A164" t="s">
        <v>47</v>
      </c>
      <c r="B164" s="1">
        <v>0.6</v>
      </c>
      <c r="C164" s="5">
        <v>10</v>
      </c>
      <c r="D164" s="1">
        <v>0.63600000000000001</v>
      </c>
      <c r="E164" s="5">
        <v>22</v>
      </c>
      <c r="F164">
        <v>1</v>
      </c>
      <c r="G164">
        <v>2</v>
      </c>
      <c r="H164">
        <v>2</v>
      </c>
      <c r="I164">
        <v>1.75130416709777</v>
      </c>
    </row>
    <row r="165" spans="1:9" x14ac:dyDescent="0.2">
      <c r="A165" t="s">
        <v>38</v>
      </c>
      <c r="B165" s="1">
        <v>0.73</v>
      </c>
      <c r="C165" s="5">
        <v>32</v>
      </c>
      <c r="D165" s="1">
        <v>0.78</v>
      </c>
      <c r="E165" s="5">
        <v>32</v>
      </c>
      <c r="F165">
        <v>1</v>
      </c>
      <c r="G165">
        <v>2</v>
      </c>
      <c r="H165">
        <v>2</v>
      </c>
      <c r="I165">
        <v>5.24741976034686</v>
      </c>
    </row>
    <row r="166" spans="1:9" x14ac:dyDescent="0.2">
      <c r="A166" t="s">
        <v>1</v>
      </c>
      <c r="B166" s="1">
        <f>47/67</f>
        <v>0.70149253731343286</v>
      </c>
      <c r="C166">
        <v>67</v>
      </c>
      <c r="D166" s="1">
        <f>43/65</f>
        <v>0.66153846153846152</v>
      </c>
      <c r="E166" s="5">
        <v>65</v>
      </c>
      <c r="F166">
        <v>1</v>
      </c>
      <c r="G166">
        <v>1</v>
      </c>
      <c r="H166">
        <v>2</v>
      </c>
      <c r="I166">
        <v>9.2014117645281406</v>
      </c>
    </row>
    <row r="167" spans="1:9" x14ac:dyDescent="0.2">
      <c r="A167" t="s">
        <v>3</v>
      </c>
      <c r="B167" s="1">
        <f>53/114</f>
        <v>0.46491228070175439</v>
      </c>
      <c r="C167">
        <v>114</v>
      </c>
      <c r="D167" s="1">
        <f>41/105</f>
        <v>0.39047619047619048</v>
      </c>
      <c r="E167">
        <v>105</v>
      </c>
      <c r="F167">
        <v>1</v>
      </c>
      <c r="G167">
        <v>2</v>
      </c>
      <c r="H167">
        <v>3</v>
      </c>
      <c r="I167">
        <v>13.592801002938399</v>
      </c>
    </row>
    <row r="168" spans="1:9" x14ac:dyDescent="0.2">
      <c r="A168" t="s">
        <v>54</v>
      </c>
      <c r="B168" s="1">
        <f>184/418</f>
        <v>0.44019138755980863</v>
      </c>
      <c r="C168">
        <v>418</v>
      </c>
      <c r="D168" s="1">
        <f>187/413</f>
        <v>0.45278450363196127</v>
      </c>
      <c r="E168">
        <v>413</v>
      </c>
      <c r="F168">
        <v>1</v>
      </c>
      <c r="G168">
        <v>2</v>
      </c>
      <c r="H168">
        <v>3</v>
      </c>
      <c r="I168">
        <v>50.830231079854599</v>
      </c>
    </row>
    <row r="169" spans="1:9" x14ac:dyDescent="0.2">
      <c r="A169" t="s">
        <v>61</v>
      </c>
      <c r="B169" s="1">
        <f>47/86</f>
        <v>0.54651162790697672</v>
      </c>
      <c r="C169" s="5">
        <v>86</v>
      </c>
      <c r="D169" s="1">
        <f>40/87</f>
        <v>0.45977011494252873</v>
      </c>
      <c r="E169" s="5">
        <v>87</v>
      </c>
      <c r="G169">
        <v>2</v>
      </c>
      <c r="H169">
        <v>3</v>
      </c>
      <c r="I169">
        <v>10.539615330286599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"/>
  <sheetViews>
    <sheetView workbookViewId="0">
      <selection activeCell="E5" sqref="A1:E5"/>
    </sheetView>
  </sheetViews>
  <sheetFormatPr baseColWidth="10" defaultColWidth="8.83203125" defaultRowHeight="15" x14ac:dyDescent="0.2"/>
  <sheetData>
    <row r="1" spans="1:4" x14ac:dyDescent="0.2">
      <c r="A1" s="2" t="s">
        <v>63</v>
      </c>
      <c r="B1" s="2"/>
      <c r="C1" s="6"/>
      <c r="D1" s="2"/>
    </row>
    <row r="2" spans="1:4" x14ac:dyDescent="0.2">
      <c r="A2" t="s">
        <v>6</v>
      </c>
      <c r="B2" s="5" t="s">
        <v>7</v>
      </c>
      <c r="D2" s="5"/>
    </row>
    <row r="3" spans="1:4" x14ac:dyDescent="0.2">
      <c r="A3" t="s">
        <v>8</v>
      </c>
      <c r="B3" s="5" t="s">
        <v>9</v>
      </c>
      <c r="C3" t="s">
        <v>10</v>
      </c>
      <c r="D3" s="5" t="s">
        <v>11</v>
      </c>
    </row>
    <row r="4" spans="1:4" x14ac:dyDescent="0.2">
      <c r="A4" t="s">
        <v>12</v>
      </c>
      <c r="B4" s="5" t="s">
        <v>13</v>
      </c>
      <c r="C4" t="s">
        <v>14</v>
      </c>
      <c r="D4" s="5"/>
    </row>
    <row r="5" spans="1:4" x14ac:dyDescent="0.2">
      <c r="A5" t="s">
        <v>15</v>
      </c>
      <c r="B5" s="5" t="s">
        <v>16</v>
      </c>
      <c r="C5" t="s">
        <v>17</v>
      </c>
      <c r="D5" s="5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Codebook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Fitzgerald</dc:creator>
  <cp:lastModifiedBy>Ryan Fitzgerald</cp:lastModifiedBy>
  <dcterms:created xsi:type="dcterms:W3CDTF">2012-02-21T23:09:36Z</dcterms:created>
  <dcterms:modified xsi:type="dcterms:W3CDTF">2025-07-29T19:45:05Z</dcterms:modified>
</cp:coreProperties>
</file>