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yanfitzgerald/Desktop/"/>
    </mc:Choice>
  </mc:AlternateContent>
  <xr:revisionPtr revIDLastSave="0" documentId="13_ncr:1_{CDDD66EC-FBD5-6549-A063-9E44FFFB07F2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Data" sheetId="1" r:id="rId1"/>
    <sheet name="Codebo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D226" i="1"/>
  <c r="D221" i="1"/>
  <c r="D212" i="1"/>
  <c r="D207" i="1"/>
  <c r="D198" i="1"/>
  <c r="D194" i="1"/>
  <c r="D184" i="1"/>
  <c r="D178" i="1"/>
  <c r="D168" i="1"/>
  <c r="D162" i="1"/>
  <c r="D151" i="1"/>
  <c r="D146" i="1"/>
  <c r="B226" i="1"/>
  <c r="B221" i="1"/>
  <c r="B212" i="1"/>
  <c r="B207" i="1"/>
  <c r="B184" i="1"/>
  <c r="B178" i="1"/>
  <c r="B168" i="1"/>
  <c r="B162" i="1"/>
  <c r="D136" i="1"/>
  <c r="B136" i="1"/>
  <c r="D128" i="1"/>
  <c r="B128" i="1"/>
  <c r="D119" i="1"/>
  <c r="B119" i="1"/>
  <c r="D111" i="1"/>
  <c r="B111" i="1"/>
  <c r="B194" i="1"/>
  <c r="B151" i="1"/>
  <c r="D87" i="1"/>
  <c r="D58" i="1"/>
  <c r="D78" i="1"/>
  <c r="D51" i="1"/>
  <c r="D69" i="1"/>
  <c r="D44" i="1"/>
  <c r="D85" i="1"/>
  <c r="D56" i="1"/>
  <c r="D76" i="1"/>
  <c r="D49" i="1"/>
  <c r="D67" i="1"/>
  <c r="D40" i="1"/>
  <c r="B87" i="1"/>
  <c r="B85" i="1"/>
  <c r="B78" i="1"/>
  <c r="B76" i="1"/>
  <c r="B69" i="1"/>
  <c r="B67" i="1"/>
  <c r="B58" i="1"/>
  <c r="B56" i="1"/>
  <c r="B51" i="1"/>
  <c r="B49" i="1"/>
  <c r="B44" i="1"/>
  <c r="B40" i="1"/>
  <c r="D34" i="1"/>
  <c r="B34" i="1"/>
  <c r="D29" i="1"/>
  <c r="B29" i="1"/>
  <c r="D23" i="1"/>
  <c r="B23" i="1"/>
  <c r="D18" i="1"/>
  <c r="B18" i="1"/>
  <c r="D12" i="1"/>
  <c r="B12" i="1"/>
  <c r="D7" i="1"/>
  <c r="B7" i="1"/>
  <c r="D94" i="1"/>
  <c r="B102" i="1"/>
  <c r="E154" i="1"/>
</calcChain>
</file>

<file path=xl/sharedStrings.xml><?xml version="1.0" encoding="utf-8"?>
<sst xmlns="http://schemas.openxmlformats.org/spreadsheetml/2006/main" count="408" uniqueCount="70">
  <si>
    <t>Wells 1993</t>
    <phoneticPr fontId="0" type="noConversion"/>
  </si>
  <si>
    <t>Lindsay 1994 (3)</t>
    <phoneticPr fontId="0" type="noConversion"/>
  </si>
  <si>
    <t>Clark 2001</t>
    <phoneticPr fontId="0" type="noConversion"/>
  </si>
  <si>
    <t>Carlson 2008</t>
    <phoneticPr fontId="0" type="noConversion"/>
  </si>
  <si>
    <t>Gronlund 09 Ch</t>
    <phoneticPr fontId="0" type="noConversion"/>
  </si>
  <si>
    <t>Darling 07</t>
    <phoneticPr fontId="0" type="noConversion"/>
  </si>
  <si>
    <t xml:space="preserve"> </t>
  </si>
  <si>
    <t>presentation</t>
  </si>
  <si>
    <t>1= sim 2 = seq</t>
  </si>
  <si>
    <t>sim type</t>
  </si>
  <si>
    <t>1= judge</t>
  </si>
  <si>
    <t>2 = ratings</t>
  </si>
  <si>
    <t>3 = effective size</t>
  </si>
  <si>
    <t>innocent-culprit similarity</t>
  </si>
  <si>
    <t>1 = high</t>
  </si>
  <si>
    <t>2 = moderate</t>
  </si>
  <si>
    <t>event type</t>
  </si>
  <si>
    <t>1 = live</t>
  </si>
  <si>
    <t>2 = video</t>
  </si>
  <si>
    <t>3 = face recognition task</t>
  </si>
  <si>
    <t>Target Present</t>
    <phoneticPr fontId="0" type="noConversion"/>
  </si>
  <si>
    <t>Correct ID</t>
  </si>
  <si>
    <t>High</t>
  </si>
  <si>
    <t>n</t>
  </si>
  <si>
    <t>Moderate</t>
  </si>
  <si>
    <t>Presentation</t>
  </si>
  <si>
    <t>SimType</t>
  </si>
  <si>
    <t>Event</t>
  </si>
  <si>
    <t>Lindsay 1994 (2)</t>
    <phoneticPr fontId="0" type="noConversion"/>
  </si>
  <si>
    <t>Brewer 2006 (Cul)</t>
  </si>
  <si>
    <t>Darling 07</t>
    <phoneticPr fontId="0" type="noConversion"/>
  </si>
  <si>
    <t>Foil ID</t>
  </si>
  <si>
    <t>Rejection</t>
  </si>
  <si>
    <t>Low</t>
  </si>
  <si>
    <t>Lindsay 1991 (1)</t>
  </si>
  <si>
    <t>Carlson 08</t>
    <phoneticPr fontId="0" type="noConversion"/>
  </si>
  <si>
    <t>Lindsay 1994</t>
  </si>
  <si>
    <t>Wells 93</t>
    <phoneticPr fontId="0" type="noConversion"/>
  </si>
  <si>
    <t>Lindsay 1980</t>
    <phoneticPr fontId="0" type="noConversion"/>
  </si>
  <si>
    <t>Juslin 96</t>
    <phoneticPr fontId="0" type="noConversion"/>
  </si>
  <si>
    <t>Tunnicl 2000 (1)</t>
    <phoneticPr fontId="0" type="noConversion"/>
  </si>
  <si>
    <t>Brewer 2006</t>
    <phoneticPr fontId="0" type="noConversion"/>
  </si>
  <si>
    <t>Wells 1993</t>
  </si>
  <si>
    <t>Juslin 96</t>
  </si>
  <si>
    <t>Tunnicl 2000 (1)</t>
  </si>
  <si>
    <t>Carlson 2008</t>
  </si>
  <si>
    <t>Target Absent</t>
    <phoneticPr fontId="0" type="noConversion"/>
  </si>
  <si>
    <t>False ID</t>
  </si>
  <si>
    <t>Charman 11</t>
    <phoneticPr fontId="0" type="noConversion"/>
  </si>
  <si>
    <t xml:space="preserve">Target Absent </t>
    <phoneticPr fontId="0" type="noConversion"/>
  </si>
  <si>
    <t>Lindsay 1991 (1)</t>
    <phoneticPr fontId="0" type="noConversion"/>
  </si>
  <si>
    <t>Lindsay 1991 (3)</t>
    <phoneticPr fontId="0" type="noConversion"/>
  </si>
  <si>
    <t xml:space="preserve">Charman 11 </t>
    <phoneticPr fontId="0" type="noConversion"/>
  </si>
  <si>
    <t>Carlson 08</t>
  </si>
  <si>
    <t>Gron Sim</t>
  </si>
  <si>
    <t>Gron Seq</t>
  </si>
  <si>
    <t>Gronlund 09 Seq</t>
  </si>
  <si>
    <t>Gronlund 09 Sim</t>
  </si>
  <si>
    <t>Gronlund 09 sim</t>
  </si>
  <si>
    <t>Gronlund 09 seq</t>
  </si>
  <si>
    <t>Target Absent</t>
  </si>
  <si>
    <t>Cutler 87</t>
  </si>
  <si>
    <t>Cutler 1987</t>
  </si>
  <si>
    <t>Read 1990</t>
  </si>
  <si>
    <t>Lindsay 94 (3)</t>
  </si>
  <si>
    <t>Lindsay 91 (3)</t>
  </si>
  <si>
    <t>Tredoux 07</t>
  </si>
  <si>
    <t>Tredoux 2007</t>
  </si>
  <si>
    <t>Codebook</t>
  </si>
  <si>
    <t>Weight_SimSeqMod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</si>
</sst>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2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3" fillId="0" borderId="0" xfId="0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7"/>
  <sheetViews>
    <sheetView tabSelected="1" topLeftCell="A193" workbookViewId="0">
      <selection activeCell="J13" sqref="J13"/>
    </sheetView>
  </sheetViews>
  <sheetFormatPr baseColWidth="10" defaultColWidth="8.83203125" defaultRowHeight="15" x14ac:dyDescent="0.2"/>
  <cols>
    <col min="1" max="1" width="21.1640625" customWidth="1"/>
    <col min="2" max="2" width="9.1640625" style="1"/>
    <col min="3" max="3" width="9.1640625" style="5"/>
    <col min="4" max="4" width="9.1640625" style="1"/>
    <col min="5" max="5" width="9.1640625" style="5"/>
  </cols>
  <sheetData>
    <row r="1" spans="1:15" x14ac:dyDescent="0.2">
      <c r="A1" s="3" t="s">
        <v>20</v>
      </c>
    </row>
    <row r="2" spans="1:15" x14ac:dyDescent="0.2">
      <c r="A2" s="2" t="s">
        <v>21</v>
      </c>
      <c r="B2" s="4" t="s">
        <v>22</v>
      </c>
      <c r="C2" s="6" t="s">
        <v>23</v>
      </c>
      <c r="D2" s="4" t="s">
        <v>24</v>
      </c>
      <c r="E2" s="6" t="s">
        <v>23</v>
      </c>
      <c r="F2" s="2" t="s">
        <v>25</v>
      </c>
      <c r="G2" s="2" t="s">
        <v>27</v>
      </c>
      <c r="H2" s="2" t="s">
        <v>26</v>
      </c>
      <c r="I2" s="2" t="s">
        <v>69</v>
      </c>
      <c r="K2" s="2" t="s">
        <v>68</v>
      </c>
      <c r="L2" s="2"/>
      <c r="M2" s="6"/>
      <c r="N2" s="2"/>
      <c r="O2" s="6"/>
    </row>
    <row r="3" spans="1:15" x14ac:dyDescent="0.2">
      <c r="A3" t="s">
        <v>0</v>
      </c>
      <c r="B3" s="1">
        <v>0.214</v>
      </c>
      <c r="C3" s="5">
        <v>42</v>
      </c>
      <c r="D3" s="1">
        <v>0.66600000000000004</v>
      </c>
      <c r="E3" s="5">
        <v>42</v>
      </c>
      <c r="F3">
        <v>1</v>
      </c>
      <c r="G3">
        <v>1</v>
      </c>
      <c r="H3">
        <v>1</v>
      </c>
      <c r="I3">
        <v>13.6098870300287</v>
      </c>
      <c r="K3" t="s">
        <v>7</v>
      </c>
      <c r="L3" s="5" t="s">
        <v>8</v>
      </c>
      <c r="N3" s="5"/>
    </row>
    <row r="4" spans="1:15" x14ac:dyDescent="0.2">
      <c r="A4" t="s">
        <v>28</v>
      </c>
      <c r="B4" s="1">
        <v>0.66</v>
      </c>
      <c r="C4" s="5">
        <v>29</v>
      </c>
      <c r="D4" s="1">
        <v>0.79</v>
      </c>
      <c r="E4" s="5">
        <v>29</v>
      </c>
      <c r="F4">
        <v>1</v>
      </c>
      <c r="G4">
        <v>1</v>
      </c>
      <c r="H4">
        <v>2</v>
      </c>
      <c r="I4">
        <v>11.9184635125475</v>
      </c>
      <c r="K4" t="s">
        <v>9</v>
      </c>
      <c r="L4" s="5" t="s">
        <v>10</v>
      </c>
      <c r="M4" t="s">
        <v>11</v>
      </c>
      <c r="N4" s="5" t="s">
        <v>12</v>
      </c>
    </row>
    <row r="5" spans="1:15" x14ac:dyDescent="0.2">
      <c r="A5" t="s">
        <v>29</v>
      </c>
      <c r="B5" s="1">
        <v>0.39900000000000002</v>
      </c>
      <c r="C5" s="5">
        <v>301</v>
      </c>
      <c r="D5" s="1">
        <v>0.34</v>
      </c>
      <c r="E5" s="5">
        <v>300</v>
      </c>
      <c r="F5">
        <v>1</v>
      </c>
      <c r="G5">
        <v>2</v>
      </c>
      <c r="H5">
        <v>2</v>
      </c>
      <c r="I5">
        <v>18.5110207002514</v>
      </c>
      <c r="K5" t="s">
        <v>13</v>
      </c>
      <c r="L5" s="5" t="s">
        <v>14</v>
      </c>
      <c r="M5" t="s">
        <v>15</v>
      </c>
      <c r="N5" s="5"/>
    </row>
    <row r="6" spans="1:15" x14ac:dyDescent="0.2">
      <c r="A6" t="s">
        <v>3</v>
      </c>
      <c r="B6" s="1">
        <v>0.31</v>
      </c>
      <c r="C6" s="5">
        <v>51</v>
      </c>
      <c r="D6" s="1">
        <v>0.43</v>
      </c>
      <c r="E6" s="5">
        <v>47</v>
      </c>
      <c r="F6">
        <v>1</v>
      </c>
      <c r="G6">
        <v>2</v>
      </c>
      <c r="H6">
        <v>3</v>
      </c>
      <c r="I6">
        <v>13.55995781314</v>
      </c>
      <c r="K6" t="s">
        <v>16</v>
      </c>
      <c r="L6" s="5" t="s">
        <v>17</v>
      </c>
      <c r="M6" t="s">
        <v>18</v>
      </c>
      <c r="N6" s="5" t="s">
        <v>19</v>
      </c>
    </row>
    <row r="7" spans="1:15" x14ac:dyDescent="0.2">
      <c r="A7" t="s">
        <v>57</v>
      </c>
      <c r="B7" s="1">
        <f>86/205</f>
        <v>0.4195121951219512</v>
      </c>
      <c r="C7" s="5">
        <v>205</v>
      </c>
      <c r="D7" s="1">
        <f>78/210</f>
        <v>0.37142857142857144</v>
      </c>
      <c r="E7" s="5">
        <v>210</v>
      </c>
      <c r="F7">
        <v>1</v>
      </c>
      <c r="G7">
        <v>2</v>
      </c>
      <c r="H7">
        <v>3</v>
      </c>
      <c r="I7">
        <v>17.8842477386385</v>
      </c>
    </row>
    <row r="8" spans="1:15" x14ac:dyDescent="0.2">
      <c r="A8" t="s">
        <v>30</v>
      </c>
      <c r="B8" s="1">
        <v>0.49099999999999999</v>
      </c>
      <c r="C8" s="5">
        <v>53</v>
      </c>
      <c r="D8" s="1">
        <v>0.44700000000000001</v>
      </c>
      <c r="E8" s="5">
        <v>47</v>
      </c>
      <c r="F8">
        <v>1</v>
      </c>
      <c r="G8">
        <v>1</v>
      </c>
      <c r="H8">
        <v>2</v>
      </c>
      <c r="I8">
        <v>13.3039412458269</v>
      </c>
    </row>
    <row r="9" spans="1:15" x14ac:dyDescent="0.2">
      <c r="A9" t="s">
        <v>34</v>
      </c>
      <c r="B9" s="1">
        <v>0.76700000000000002</v>
      </c>
      <c r="C9" s="5">
        <v>30</v>
      </c>
      <c r="D9" s="1">
        <v>0.66700000000000004</v>
      </c>
      <c r="E9" s="5">
        <v>30</v>
      </c>
      <c r="F9" t="s">
        <v>6</v>
      </c>
      <c r="G9">
        <v>1</v>
      </c>
      <c r="H9">
        <v>1</v>
      </c>
    </row>
    <row r="10" spans="1:15" x14ac:dyDescent="0.2">
      <c r="A10" t="s">
        <v>40</v>
      </c>
      <c r="B10" s="1">
        <v>0.53100000000000003</v>
      </c>
      <c r="C10" s="5">
        <v>32</v>
      </c>
      <c r="D10" s="1">
        <v>0.53100000000000003</v>
      </c>
      <c r="E10" s="5">
        <v>32</v>
      </c>
      <c r="F10">
        <v>1</v>
      </c>
      <c r="G10">
        <v>1</v>
      </c>
      <c r="H10">
        <v>2</v>
      </c>
      <c r="I10">
        <v>11.212481959566899</v>
      </c>
    </row>
    <row r="11" spans="1:15" x14ac:dyDescent="0.2">
      <c r="A11" t="s">
        <v>53</v>
      </c>
      <c r="B11" s="1">
        <v>0.41</v>
      </c>
      <c r="C11" s="5">
        <v>49</v>
      </c>
      <c r="D11" s="1">
        <v>0.24</v>
      </c>
      <c r="E11" s="5">
        <v>51</v>
      </c>
      <c r="F11">
        <v>2</v>
      </c>
      <c r="G11">
        <v>2</v>
      </c>
      <c r="H11">
        <v>3</v>
      </c>
      <c r="I11">
        <v>17.941570072597798</v>
      </c>
    </row>
    <row r="12" spans="1:15" x14ac:dyDescent="0.2">
      <c r="A12" t="s">
        <v>56</v>
      </c>
      <c r="B12" s="1">
        <f>63/204</f>
        <v>0.30882352941176472</v>
      </c>
      <c r="C12" s="5">
        <v>204</v>
      </c>
      <c r="D12" s="1">
        <f>47/212</f>
        <v>0.22169811320754718</v>
      </c>
      <c r="E12" s="5">
        <v>212</v>
      </c>
      <c r="F12">
        <v>2</v>
      </c>
      <c r="G12">
        <v>2</v>
      </c>
      <c r="H12">
        <v>3</v>
      </c>
      <c r="I12">
        <v>82.058429927402202</v>
      </c>
    </row>
    <row r="13" spans="1:15" x14ac:dyDescent="0.2">
      <c r="C13" s="5" t="s">
        <v>6</v>
      </c>
      <c r="E13" s="5" t="s">
        <v>6</v>
      </c>
    </row>
    <row r="14" spans="1:15" x14ac:dyDescent="0.2">
      <c r="A14" s="2" t="s">
        <v>31</v>
      </c>
      <c r="B14" s="4" t="s">
        <v>22</v>
      </c>
      <c r="C14" s="6" t="s">
        <v>23</v>
      </c>
      <c r="D14" s="4" t="s">
        <v>24</v>
      </c>
      <c r="E14" s="6" t="s">
        <v>23</v>
      </c>
      <c r="F14" s="2" t="s">
        <v>25</v>
      </c>
      <c r="G14" s="2" t="s">
        <v>27</v>
      </c>
      <c r="H14" s="2" t="s">
        <v>26</v>
      </c>
      <c r="I14" s="2" t="s">
        <v>69</v>
      </c>
    </row>
    <row r="15" spans="1:15" x14ac:dyDescent="0.2">
      <c r="A15" t="s">
        <v>0</v>
      </c>
      <c r="B15" s="1">
        <v>0.42799999999999999</v>
      </c>
      <c r="C15" s="5">
        <v>42</v>
      </c>
      <c r="D15" s="1">
        <v>7.0999999999999994E-2</v>
      </c>
      <c r="E15" s="5">
        <v>42</v>
      </c>
      <c r="F15">
        <v>1</v>
      </c>
      <c r="G15">
        <v>1</v>
      </c>
      <c r="H15">
        <v>1</v>
      </c>
      <c r="I15">
        <v>13.9458793352777</v>
      </c>
    </row>
    <row r="16" spans="1:15" x14ac:dyDescent="0.2">
      <c r="A16" t="s">
        <v>29</v>
      </c>
      <c r="B16" s="1">
        <v>0.17899999999999999</v>
      </c>
      <c r="C16" s="5">
        <v>301</v>
      </c>
      <c r="D16" s="1">
        <v>0.17</v>
      </c>
      <c r="E16" s="5">
        <v>300</v>
      </c>
      <c r="F16">
        <v>1</v>
      </c>
      <c r="G16">
        <v>2</v>
      </c>
      <c r="H16">
        <v>2</v>
      </c>
      <c r="I16">
        <v>21.548372413389501</v>
      </c>
    </row>
    <row r="17" spans="1:9" x14ac:dyDescent="0.2">
      <c r="A17" t="s">
        <v>3</v>
      </c>
      <c r="B17" s="1">
        <v>0.22</v>
      </c>
      <c r="C17" s="5">
        <v>51</v>
      </c>
      <c r="D17" s="1">
        <v>0.26</v>
      </c>
      <c r="E17" s="5">
        <v>47</v>
      </c>
      <c r="F17">
        <v>1</v>
      </c>
      <c r="G17">
        <v>2</v>
      </c>
      <c r="H17">
        <v>3</v>
      </c>
      <c r="I17">
        <v>13.901015652287599</v>
      </c>
    </row>
    <row r="18" spans="1:9" x14ac:dyDescent="0.2">
      <c r="A18" t="s">
        <v>58</v>
      </c>
      <c r="B18" s="1">
        <f>63/205</f>
        <v>0.3073170731707317</v>
      </c>
      <c r="C18" s="5">
        <v>205</v>
      </c>
      <c r="D18" s="1">
        <f>83/210</f>
        <v>0.39523809523809522</v>
      </c>
      <c r="E18" s="5">
        <v>210</v>
      </c>
      <c r="F18">
        <v>1</v>
      </c>
      <c r="G18">
        <v>2</v>
      </c>
      <c r="H18">
        <v>3</v>
      </c>
      <c r="I18">
        <v>19.5357348011126</v>
      </c>
    </row>
    <row r="19" spans="1:9" x14ac:dyDescent="0.2">
      <c r="A19" t="s">
        <v>30</v>
      </c>
      <c r="B19" s="1">
        <v>5.6000000000000001E-2</v>
      </c>
      <c r="C19" s="5">
        <v>53</v>
      </c>
      <c r="D19" s="1">
        <v>8.5000000000000006E-2</v>
      </c>
      <c r="E19" s="5">
        <v>47</v>
      </c>
      <c r="F19">
        <v>1</v>
      </c>
      <c r="G19">
        <v>1</v>
      </c>
      <c r="H19">
        <v>2</v>
      </c>
      <c r="I19">
        <v>18.846728707404601</v>
      </c>
    </row>
    <row r="20" spans="1:9" x14ac:dyDescent="0.2">
      <c r="A20" t="s">
        <v>34</v>
      </c>
      <c r="B20" s="1">
        <v>3.3000000000000002E-2</v>
      </c>
      <c r="C20" s="5">
        <v>30</v>
      </c>
      <c r="D20" s="1">
        <v>3.3000000000000002E-2</v>
      </c>
      <c r="E20" s="5">
        <v>30</v>
      </c>
      <c r="F20" t="s">
        <v>6</v>
      </c>
      <c r="G20">
        <v>1</v>
      </c>
      <c r="H20">
        <v>1</v>
      </c>
    </row>
    <row r="21" spans="1:9" x14ac:dyDescent="0.2">
      <c r="A21" t="s">
        <v>44</v>
      </c>
      <c r="B21" s="1">
        <v>0.25</v>
      </c>
      <c r="C21" s="5">
        <v>32</v>
      </c>
      <c r="D21" s="1">
        <v>0.156</v>
      </c>
      <c r="E21" s="5">
        <v>32</v>
      </c>
      <c r="F21">
        <v>1</v>
      </c>
      <c r="G21">
        <v>1</v>
      </c>
      <c r="H21">
        <v>2</v>
      </c>
      <c r="I21">
        <v>12.222269090527901</v>
      </c>
    </row>
    <row r="22" spans="1:9" x14ac:dyDescent="0.2">
      <c r="A22" t="s">
        <v>3</v>
      </c>
      <c r="B22" s="1">
        <v>0.2</v>
      </c>
      <c r="C22" s="5">
        <v>49</v>
      </c>
      <c r="D22" s="1">
        <v>0.24</v>
      </c>
      <c r="E22" s="5">
        <v>51</v>
      </c>
      <c r="F22">
        <v>2</v>
      </c>
      <c r="G22">
        <v>2</v>
      </c>
      <c r="H22">
        <v>3</v>
      </c>
      <c r="I22">
        <v>24.473137885630202</v>
      </c>
    </row>
    <row r="23" spans="1:9" x14ac:dyDescent="0.2">
      <c r="A23" t="s">
        <v>59</v>
      </c>
      <c r="B23" s="1">
        <f>51/204</f>
        <v>0.25</v>
      </c>
      <c r="C23" s="5">
        <v>204</v>
      </c>
      <c r="D23" s="1">
        <f>82/212</f>
        <v>0.3867924528301887</v>
      </c>
      <c r="E23" s="5">
        <v>212</v>
      </c>
      <c r="F23">
        <v>2</v>
      </c>
      <c r="G23">
        <v>2</v>
      </c>
      <c r="H23">
        <v>3</v>
      </c>
      <c r="I23">
        <v>75.526862114369806</v>
      </c>
    </row>
    <row r="24" spans="1:9" x14ac:dyDescent="0.2">
      <c r="G24" s="2"/>
    </row>
    <row r="25" spans="1:9" x14ac:dyDescent="0.2">
      <c r="A25" s="2" t="s">
        <v>32</v>
      </c>
      <c r="B25" s="4" t="s">
        <v>22</v>
      </c>
      <c r="C25" s="6" t="s">
        <v>23</v>
      </c>
      <c r="D25" s="4" t="s">
        <v>24</v>
      </c>
      <c r="E25" s="6" t="s">
        <v>23</v>
      </c>
      <c r="F25" s="2" t="s">
        <v>25</v>
      </c>
      <c r="G25" s="2" t="s">
        <v>27</v>
      </c>
      <c r="H25" s="2" t="s">
        <v>26</v>
      </c>
      <c r="I25" s="2" t="s">
        <v>69</v>
      </c>
    </row>
    <row r="26" spans="1:9" x14ac:dyDescent="0.2">
      <c r="A26" t="s">
        <v>0</v>
      </c>
      <c r="B26" s="1">
        <v>0.35699999999999998</v>
      </c>
      <c r="C26" s="5">
        <v>42</v>
      </c>
      <c r="D26" s="1">
        <v>0.26200000000000001</v>
      </c>
      <c r="E26" s="5">
        <v>42</v>
      </c>
      <c r="F26">
        <v>1</v>
      </c>
      <c r="G26">
        <v>1</v>
      </c>
      <c r="H26">
        <v>1</v>
      </c>
      <c r="I26">
        <v>10.141857041321501</v>
      </c>
    </row>
    <row r="27" spans="1:9" x14ac:dyDescent="0.2">
      <c r="A27" t="s">
        <v>29</v>
      </c>
      <c r="B27" s="1">
        <v>0.42199999999999999</v>
      </c>
      <c r="C27" s="5">
        <v>301</v>
      </c>
      <c r="D27" s="1">
        <v>0.49</v>
      </c>
      <c r="E27" s="5">
        <v>300</v>
      </c>
      <c r="F27">
        <v>1</v>
      </c>
      <c r="G27">
        <v>2</v>
      </c>
      <c r="H27">
        <v>2</v>
      </c>
      <c r="I27">
        <v>30.7578821403917</v>
      </c>
    </row>
    <row r="28" spans="1:9" x14ac:dyDescent="0.2">
      <c r="A28" t="s">
        <v>3</v>
      </c>
      <c r="B28" s="1">
        <v>0.47</v>
      </c>
      <c r="C28" s="5">
        <v>51</v>
      </c>
      <c r="D28" s="1">
        <v>0.32</v>
      </c>
      <c r="E28" s="5">
        <v>47</v>
      </c>
      <c r="F28">
        <v>1</v>
      </c>
      <c r="G28">
        <v>2</v>
      </c>
      <c r="H28">
        <v>3</v>
      </c>
      <c r="I28">
        <v>10.6103979137413</v>
      </c>
    </row>
    <row r="29" spans="1:9" x14ac:dyDescent="0.2">
      <c r="A29" t="s">
        <v>58</v>
      </c>
      <c r="B29" s="1">
        <f>56/205</f>
        <v>0.27317073170731709</v>
      </c>
      <c r="C29" s="5">
        <v>205</v>
      </c>
      <c r="D29" s="1">
        <f>49/210</f>
        <v>0.23333333333333334</v>
      </c>
      <c r="E29" s="5">
        <v>210</v>
      </c>
      <c r="F29">
        <v>1</v>
      </c>
      <c r="G29">
        <v>2</v>
      </c>
      <c r="H29">
        <v>3</v>
      </c>
      <c r="I29">
        <v>29.506419397559299</v>
      </c>
    </row>
    <row r="30" spans="1:9" x14ac:dyDescent="0.2">
      <c r="A30" t="s">
        <v>30</v>
      </c>
      <c r="B30" s="1">
        <v>0.45300000000000001</v>
      </c>
      <c r="C30" s="5">
        <v>53</v>
      </c>
      <c r="D30" s="1">
        <v>0.46800000000000003</v>
      </c>
      <c r="E30" s="5">
        <v>47</v>
      </c>
      <c r="F30">
        <v>1</v>
      </c>
      <c r="G30">
        <v>1</v>
      </c>
      <c r="H30">
        <v>2</v>
      </c>
      <c r="I30">
        <v>10.2203544877543</v>
      </c>
    </row>
    <row r="31" spans="1:9" x14ac:dyDescent="0.2">
      <c r="A31" t="s">
        <v>34</v>
      </c>
      <c r="B31" s="1">
        <v>0.2</v>
      </c>
      <c r="C31" s="5">
        <v>30</v>
      </c>
      <c r="D31" s="1">
        <v>0.3</v>
      </c>
      <c r="E31" s="5">
        <v>30</v>
      </c>
      <c r="F31" t="s">
        <v>6</v>
      </c>
      <c r="G31">
        <v>1</v>
      </c>
      <c r="H31">
        <v>1</v>
      </c>
    </row>
    <row r="32" spans="1:9" x14ac:dyDescent="0.2">
      <c r="A32" t="s">
        <v>44</v>
      </c>
      <c r="B32" s="1">
        <v>0.218</v>
      </c>
      <c r="C32" s="5">
        <v>32</v>
      </c>
      <c r="D32" s="1">
        <v>0.313</v>
      </c>
      <c r="E32" s="5">
        <v>32</v>
      </c>
      <c r="F32">
        <v>1</v>
      </c>
      <c r="G32">
        <v>1</v>
      </c>
      <c r="H32">
        <v>2</v>
      </c>
      <c r="I32">
        <v>8.7630890192318702</v>
      </c>
    </row>
    <row r="33" spans="1:9" x14ac:dyDescent="0.2">
      <c r="A33" t="s">
        <v>53</v>
      </c>
      <c r="B33" s="1">
        <v>0.39</v>
      </c>
      <c r="C33" s="5">
        <v>49</v>
      </c>
      <c r="D33" s="1">
        <v>0.53</v>
      </c>
      <c r="E33" s="5">
        <v>51</v>
      </c>
      <c r="F33">
        <v>2</v>
      </c>
      <c r="G33">
        <v>2</v>
      </c>
      <c r="H33">
        <v>3</v>
      </c>
      <c r="I33">
        <v>39.632481060687198</v>
      </c>
    </row>
    <row r="34" spans="1:9" x14ac:dyDescent="0.2">
      <c r="A34" t="s">
        <v>56</v>
      </c>
      <c r="B34" s="1">
        <f>90/204</f>
        <v>0.44117647058823528</v>
      </c>
      <c r="C34" s="5">
        <v>204</v>
      </c>
      <c r="D34" s="1">
        <f>83/212</f>
        <v>0.39150943396226418</v>
      </c>
      <c r="E34" s="5">
        <v>212</v>
      </c>
      <c r="F34">
        <v>2</v>
      </c>
      <c r="G34">
        <v>2</v>
      </c>
      <c r="H34">
        <v>3</v>
      </c>
      <c r="I34">
        <v>60.367518939313001</v>
      </c>
    </row>
    <row r="36" spans="1:9" x14ac:dyDescent="0.2">
      <c r="A36" s="3" t="s">
        <v>20</v>
      </c>
      <c r="G36" s="2"/>
    </row>
    <row r="37" spans="1:9" x14ac:dyDescent="0.2">
      <c r="A37" s="2" t="s">
        <v>21</v>
      </c>
      <c r="B37" s="4" t="s">
        <v>22</v>
      </c>
      <c r="C37" s="6" t="s">
        <v>23</v>
      </c>
      <c r="D37" s="4" t="s">
        <v>33</v>
      </c>
      <c r="E37" s="6" t="s">
        <v>23</v>
      </c>
      <c r="F37" s="2" t="s">
        <v>25</v>
      </c>
      <c r="G37" s="2" t="s">
        <v>27</v>
      </c>
      <c r="H37" s="2" t="s">
        <v>26</v>
      </c>
      <c r="I37" s="2" t="s">
        <v>69</v>
      </c>
    </row>
    <row r="38" spans="1:9" x14ac:dyDescent="0.2">
      <c r="A38" t="s">
        <v>0</v>
      </c>
      <c r="B38" s="1">
        <v>0.214</v>
      </c>
      <c r="C38" s="5">
        <v>42</v>
      </c>
      <c r="D38" s="1">
        <v>0.71399999999999997</v>
      </c>
      <c r="E38" s="5">
        <v>42</v>
      </c>
      <c r="F38">
        <v>1</v>
      </c>
      <c r="G38">
        <v>1</v>
      </c>
      <c r="H38">
        <v>1</v>
      </c>
      <c r="I38">
        <v>19.212534290123902</v>
      </c>
    </row>
    <row r="39" spans="1:9" x14ac:dyDescent="0.2">
      <c r="A39" t="s">
        <v>35</v>
      </c>
      <c r="B39" s="1">
        <v>0.31</v>
      </c>
      <c r="C39" s="5">
        <v>51</v>
      </c>
      <c r="D39" s="1">
        <v>0.71</v>
      </c>
      <c r="E39" s="5">
        <v>51</v>
      </c>
      <c r="F39">
        <v>1</v>
      </c>
      <c r="G39">
        <v>2</v>
      </c>
      <c r="H39">
        <v>3</v>
      </c>
      <c r="I39">
        <v>19.544690153636701</v>
      </c>
    </row>
    <row r="40" spans="1:9" x14ac:dyDescent="0.2">
      <c r="A40" t="s">
        <v>57</v>
      </c>
      <c r="B40" s="1">
        <f>86/205</f>
        <v>0.4195121951219512</v>
      </c>
      <c r="C40" s="5">
        <v>205</v>
      </c>
      <c r="D40" s="1">
        <f>137/221</f>
        <v>0.61990950226244346</v>
      </c>
      <c r="E40" s="5">
        <v>221</v>
      </c>
      <c r="F40">
        <v>1</v>
      </c>
      <c r="G40">
        <v>2</v>
      </c>
      <c r="H40">
        <v>3</v>
      </c>
      <c r="I40">
        <v>23.339898897325099</v>
      </c>
    </row>
    <row r="41" spans="1:9" x14ac:dyDescent="0.2">
      <c r="A41" t="s">
        <v>36</v>
      </c>
      <c r="B41" s="1">
        <v>0.66</v>
      </c>
      <c r="C41" s="5">
        <v>29</v>
      </c>
      <c r="D41" s="1">
        <v>0.81</v>
      </c>
      <c r="E41" s="5">
        <v>31</v>
      </c>
      <c r="F41" s="5">
        <v>1</v>
      </c>
      <c r="G41">
        <v>1</v>
      </c>
      <c r="H41">
        <v>2</v>
      </c>
      <c r="I41">
        <v>17.4251541953547</v>
      </c>
    </row>
    <row r="42" spans="1:9" x14ac:dyDescent="0.2">
      <c r="A42" t="s">
        <v>61</v>
      </c>
      <c r="B42" s="1">
        <v>0.65217391304347827</v>
      </c>
      <c r="C42" s="5">
        <v>69</v>
      </c>
      <c r="D42" s="1">
        <v>0.63380281690140849</v>
      </c>
      <c r="E42" s="5">
        <v>71</v>
      </c>
      <c r="F42">
        <v>1</v>
      </c>
      <c r="G42">
        <v>2</v>
      </c>
      <c r="H42">
        <v>2</v>
      </c>
      <c r="I42">
        <v>20.477722463559399</v>
      </c>
    </row>
    <row r="43" spans="1:9" x14ac:dyDescent="0.2">
      <c r="A43" t="s">
        <v>3</v>
      </c>
      <c r="B43" s="1">
        <v>0.41</v>
      </c>
      <c r="C43" s="5">
        <v>49</v>
      </c>
      <c r="D43" s="1">
        <v>0.46</v>
      </c>
      <c r="E43" s="5">
        <v>52</v>
      </c>
      <c r="F43">
        <v>2</v>
      </c>
      <c r="G43">
        <v>2</v>
      </c>
      <c r="H43">
        <v>3</v>
      </c>
      <c r="I43">
        <v>38.230223427343397</v>
      </c>
    </row>
    <row r="44" spans="1:9" x14ac:dyDescent="0.2">
      <c r="A44" t="s">
        <v>56</v>
      </c>
      <c r="B44" s="1">
        <f>63/204</f>
        <v>0.30882352941176472</v>
      </c>
      <c r="C44" s="5">
        <v>204</v>
      </c>
      <c r="D44" s="1">
        <f>119/221</f>
        <v>0.53846153846153844</v>
      </c>
      <c r="E44" s="5">
        <v>221</v>
      </c>
      <c r="F44">
        <v>2</v>
      </c>
      <c r="G44">
        <v>2</v>
      </c>
      <c r="H44">
        <v>3</v>
      </c>
      <c r="I44">
        <v>61.769776572656603</v>
      </c>
    </row>
    <row r="46" spans="1:9" x14ac:dyDescent="0.2">
      <c r="A46" s="2" t="s">
        <v>31</v>
      </c>
      <c r="B46" s="4" t="s">
        <v>22</v>
      </c>
      <c r="C46" s="6" t="s">
        <v>23</v>
      </c>
      <c r="D46" s="4" t="s">
        <v>33</v>
      </c>
      <c r="E46" s="6" t="s">
        <v>23</v>
      </c>
      <c r="F46" s="2" t="s">
        <v>25</v>
      </c>
      <c r="G46" s="2" t="s">
        <v>27</v>
      </c>
      <c r="H46" s="2" t="s">
        <v>26</v>
      </c>
      <c r="I46" s="2" t="s">
        <v>69</v>
      </c>
    </row>
    <row r="47" spans="1:9" x14ac:dyDescent="0.2">
      <c r="A47" t="s">
        <v>0</v>
      </c>
      <c r="B47" s="1">
        <v>0.42799999999999999</v>
      </c>
      <c r="C47" s="5">
        <v>42</v>
      </c>
      <c r="D47" s="1">
        <v>7.0999999999999994E-2</v>
      </c>
      <c r="E47" s="5">
        <v>42</v>
      </c>
      <c r="F47">
        <v>1</v>
      </c>
      <c r="G47">
        <v>1</v>
      </c>
      <c r="H47">
        <v>1</v>
      </c>
      <c r="I47">
        <v>19.726524885241499</v>
      </c>
    </row>
    <row r="48" spans="1:9" x14ac:dyDescent="0.2">
      <c r="A48" t="s">
        <v>35</v>
      </c>
      <c r="B48" s="1">
        <v>0.22</v>
      </c>
      <c r="C48" s="5">
        <v>51</v>
      </c>
      <c r="D48" s="1">
        <v>0.06</v>
      </c>
      <c r="E48" s="5">
        <v>51</v>
      </c>
      <c r="F48">
        <v>1</v>
      </c>
      <c r="G48">
        <v>2</v>
      </c>
      <c r="H48">
        <v>3</v>
      </c>
      <c r="I48">
        <v>28.192111651334798</v>
      </c>
    </row>
    <row r="49" spans="1:9" x14ac:dyDescent="0.2">
      <c r="A49" t="s">
        <v>58</v>
      </c>
      <c r="B49" s="1">
        <f>63/205</f>
        <v>0.3073170731707317</v>
      </c>
      <c r="C49" s="5">
        <v>205</v>
      </c>
      <c r="D49" s="1">
        <f>16/221</f>
        <v>7.2398190045248875E-2</v>
      </c>
      <c r="E49" s="5">
        <v>221</v>
      </c>
      <c r="F49">
        <v>1</v>
      </c>
      <c r="G49">
        <v>2</v>
      </c>
      <c r="H49">
        <v>3</v>
      </c>
      <c r="I49">
        <v>52.081363463423799</v>
      </c>
    </row>
    <row r="50" spans="1:9" x14ac:dyDescent="0.2">
      <c r="A50" t="s">
        <v>3</v>
      </c>
      <c r="B50" s="1">
        <v>0.2</v>
      </c>
      <c r="C50" s="5">
        <v>49</v>
      </c>
      <c r="D50" s="1">
        <v>0.02</v>
      </c>
      <c r="E50" s="5">
        <v>52</v>
      </c>
      <c r="F50">
        <v>2</v>
      </c>
      <c r="G50">
        <v>2</v>
      </c>
      <c r="H50">
        <v>3</v>
      </c>
      <c r="I50">
        <v>25.409018583852198</v>
      </c>
    </row>
    <row r="51" spans="1:9" x14ac:dyDescent="0.2">
      <c r="A51" t="s">
        <v>59</v>
      </c>
      <c r="B51" s="1">
        <f>51/204</f>
        <v>0.25</v>
      </c>
      <c r="C51" s="5">
        <v>204</v>
      </c>
      <c r="D51" s="1">
        <f>17/221</f>
        <v>7.6923076923076927E-2</v>
      </c>
      <c r="E51" s="5">
        <v>221</v>
      </c>
      <c r="F51">
        <v>2</v>
      </c>
      <c r="G51">
        <v>2</v>
      </c>
      <c r="H51">
        <v>3</v>
      </c>
      <c r="I51">
        <v>74.590981416147798</v>
      </c>
    </row>
    <row r="53" spans="1:9" x14ac:dyDescent="0.2">
      <c r="A53" s="2" t="s">
        <v>32</v>
      </c>
      <c r="B53" s="4" t="s">
        <v>22</v>
      </c>
      <c r="C53" s="6" t="s">
        <v>23</v>
      </c>
      <c r="D53" s="4" t="s">
        <v>33</v>
      </c>
      <c r="E53" s="6" t="s">
        <v>23</v>
      </c>
      <c r="F53" s="2" t="s">
        <v>25</v>
      </c>
      <c r="G53" s="2" t="s">
        <v>27</v>
      </c>
      <c r="H53" s="2" t="s">
        <v>26</v>
      </c>
      <c r="I53" s="2" t="s">
        <v>69</v>
      </c>
    </row>
    <row r="54" spans="1:9" x14ac:dyDescent="0.2">
      <c r="A54" t="s">
        <v>37</v>
      </c>
      <c r="B54" s="1">
        <v>0.35699999999999998</v>
      </c>
      <c r="C54" s="5">
        <v>42</v>
      </c>
      <c r="D54" s="1">
        <v>0.214</v>
      </c>
      <c r="E54" s="5">
        <v>42</v>
      </c>
      <c r="F54">
        <v>1</v>
      </c>
      <c r="G54">
        <v>1</v>
      </c>
      <c r="H54">
        <v>1</v>
      </c>
      <c r="I54">
        <v>29.2848897438855</v>
      </c>
    </row>
    <row r="55" spans="1:9" x14ac:dyDescent="0.2">
      <c r="A55" t="s">
        <v>35</v>
      </c>
      <c r="B55" s="1">
        <v>0.47</v>
      </c>
      <c r="C55" s="5">
        <v>51</v>
      </c>
      <c r="D55" s="1">
        <v>0.24</v>
      </c>
      <c r="E55" s="5">
        <v>51</v>
      </c>
      <c r="F55">
        <v>1</v>
      </c>
      <c r="G55">
        <v>2</v>
      </c>
      <c r="H55">
        <v>3</v>
      </c>
      <c r="I55">
        <v>30.398925045060601</v>
      </c>
    </row>
    <row r="56" spans="1:9" x14ac:dyDescent="0.2">
      <c r="A56" t="s">
        <v>58</v>
      </c>
      <c r="B56" s="1">
        <f>56/205</f>
        <v>0.27317073170731709</v>
      </c>
      <c r="C56" s="5">
        <v>205</v>
      </c>
      <c r="D56" s="1">
        <f>68/221</f>
        <v>0.30769230769230771</v>
      </c>
      <c r="E56" s="5">
        <v>221</v>
      </c>
      <c r="F56">
        <v>1</v>
      </c>
      <c r="G56">
        <v>2</v>
      </c>
      <c r="H56">
        <v>3</v>
      </c>
      <c r="I56">
        <v>40.316185211054098</v>
      </c>
    </row>
    <row r="57" spans="1:9" x14ac:dyDescent="0.2">
      <c r="A57" t="s">
        <v>3</v>
      </c>
      <c r="B57" s="1">
        <v>0.39</v>
      </c>
      <c r="C57" s="5">
        <v>49</v>
      </c>
      <c r="D57" s="1">
        <v>0.52</v>
      </c>
      <c r="E57" s="5">
        <v>52</v>
      </c>
      <c r="F57">
        <v>2</v>
      </c>
      <c r="G57">
        <v>2</v>
      </c>
      <c r="H57">
        <v>3</v>
      </c>
      <c r="I57">
        <v>39.3408262808845</v>
      </c>
    </row>
    <row r="58" spans="1:9" x14ac:dyDescent="0.2">
      <c r="A58" t="s">
        <v>56</v>
      </c>
      <c r="B58" s="1">
        <f>90/204</f>
        <v>0.44117647058823528</v>
      </c>
      <c r="C58" s="5">
        <v>204</v>
      </c>
      <c r="D58" s="1">
        <f>85/221</f>
        <v>0.38461538461538464</v>
      </c>
      <c r="E58" s="5">
        <v>221</v>
      </c>
      <c r="F58">
        <v>2</v>
      </c>
      <c r="G58">
        <v>2</v>
      </c>
      <c r="H58">
        <v>3</v>
      </c>
      <c r="I58">
        <v>60.659173719115302</v>
      </c>
    </row>
    <row r="60" spans="1:9" x14ac:dyDescent="0.2">
      <c r="A60" s="3" t="s">
        <v>20</v>
      </c>
      <c r="G60" s="2"/>
    </row>
    <row r="61" spans="1:9" x14ac:dyDescent="0.2">
      <c r="A61" s="2" t="s">
        <v>21</v>
      </c>
      <c r="B61" s="4" t="s">
        <v>24</v>
      </c>
      <c r="C61" s="6" t="s">
        <v>23</v>
      </c>
      <c r="D61" s="4" t="s">
        <v>33</v>
      </c>
      <c r="E61" s="6" t="s">
        <v>23</v>
      </c>
      <c r="F61" s="2" t="s">
        <v>25</v>
      </c>
      <c r="G61" s="2" t="s">
        <v>27</v>
      </c>
      <c r="H61" s="2" t="s">
        <v>26</v>
      </c>
      <c r="I61" s="2" t="s">
        <v>69</v>
      </c>
    </row>
    <row r="62" spans="1:9" x14ac:dyDescent="0.2">
      <c r="A62" t="s">
        <v>38</v>
      </c>
      <c r="B62" s="1">
        <v>0.57999999999999996</v>
      </c>
      <c r="C62" s="5">
        <v>24</v>
      </c>
      <c r="D62" s="1">
        <v>0.71</v>
      </c>
      <c r="E62" s="5">
        <v>24</v>
      </c>
      <c r="F62">
        <v>1</v>
      </c>
      <c r="G62">
        <v>1</v>
      </c>
      <c r="H62">
        <v>1</v>
      </c>
      <c r="I62">
        <v>9.2141777350683505</v>
      </c>
    </row>
    <row r="63" spans="1:9" x14ac:dyDescent="0.2">
      <c r="A63" t="s">
        <v>0</v>
      </c>
      <c r="B63" s="1">
        <v>0.66600000000000004</v>
      </c>
      <c r="C63" s="5">
        <v>42</v>
      </c>
      <c r="D63" s="1">
        <v>0.71399999999999997</v>
      </c>
      <c r="E63" s="5">
        <v>42</v>
      </c>
      <c r="F63">
        <v>1</v>
      </c>
      <c r="G63">
        <v>1</v>
      </c>
      <c r="H63">
        <v>1</v>
      </c>
      <c r="I63">
        <v>14.088648810551501</v>
      </c>
    </row>
    <row r="64" spans="1:9" x14ac:dyDescent="0.2">
      <c r="A64" t="s">
        <v>28</v>
      </c>
      <c r="B64" s="1">
        <v>0.79</v>
      </c>
      <c r="C64" s="5">
        <v>29</v>
      </c>
      <c r="D64" s="1">
        <v>0.81</v>
      </c>
      <c r="E64" s="5">
        <v>31</v>
      </c>
      <c r="F64">
        <v>1</v>
      </c>
      <c r="G64">
        <v>1</v>
      </c>
      <c r="H64">
        <v>2</v>
      </c>
      <c r="I64">
        <v>13.6448768969566</v>
      </c>
    </row>
    <row r="65" spans="1:9" x14ac:dyDescent="0.2">
      <c r="A65" t="s">
        <v>39</v>
      </c>
      <c r="B65" s="1">
        <v>0.44</v>
      </c>
      <c r="C65" s="5">
        <v>96</v>
      </c>
      <c r="D65" s="1">
        <v>0.52</v>
      </c>
      <c r="E65" s="5">
        <v>96</v>
      </c>
      <c r="F65">
        <v>1</v>
      </c>
      <c r="G65">
        <v>2</v>
      </c>
      <c r="H65">
        <v>2</v>
      </c>
      <c r="I65">
        <v>20.3621610769158</v>
      </c>
    </row>
    <row r="66" spans="1:9" x14ac:dyDescent="0.2">
      <c r="A66" t="s">
        <v>3</v>
      </c>
      <c r="B66" s="1">
        <v>0.43</v>
      </c>
      <c r="C66" s="5">
        <v>47</v>
      </c>
      <c r="D66" s="1">
        <v>0.71</v>
      </c>
      <c r="E66" s="5">
        <v>51</v>
      </c>
      <c r="F66">
        <v>1</v>
      </c>
      <c r="G66">
        <v>2</v>
      </c>
      <c r="H66">
        <v>3</v>
      </c>
      <c r="I66">
        <v>14.923298494220401</v>
      </c>
    </row>
    <row r="67" spans="1:9" x14ac:dyDescent="0.2">
      <c r="A67" t="s">
        <v>58</v>
      </c>
      <c r="B67" s="1">
        <f>78/210</f>
        <v>0.37142857142857144</v>
      </c>
      <c r="C67" s="5">
        <v>210</v>
      </c>
      <c r="D67" s="1">
        <f>137/221</f>
        <v>0.61990950226244346</v>
      </c>
      <c r="E67" s="5">
        <v>221</v>
      </c>
      <c r="F67">
        <v>1</v>
      </c>
      <c r="G67">
        <v>2</v>
      </c>
      <c r="H67">
        <v>3</v>
      </c>
      <c r="I67">
        <v>27.766836986287299</v>
      </c>
    </row>
    <row r="68" spans="1:9" x14ac:dyDescent="0.2">
      <c r="A68" t="s">
        <v>53</v>
      </c>
      <c r="B68" s="1">
        <v>0.24</v>
      </c>
      <c r="C68" s="5">
        <v>51</v>
      </c>
      <c r="D68" s="1">
        <v>0.46</v>
      </c>
      <c r="E68" s="5">
        <v>52</v>
      </c>
      <c r="F68">
        <v>2</v>
      </c>
      <c r="G68">
        <v>2</v>
      </c>
      <c r="H68">
        <v>3</v>
      </c>
      <c r="I68">
        <v>18.842197916383501</v>
      </c>
    </row>
    <row r="69" spans="1:9" x14ac:dyDescent="0.2">
      <c r="A69" t="s">
        <v>4</v>
      </c>
      <c r="B69" s="1">
        <f>47/212</f>
        <v>0.22169811320754718</v>
      </c>
      <c r="C69" s="5">
        <v>212</v>
      </c>
      <c r="D69" s="1">
        <f>119/221</f>
        <v>0.53846153846153844</v>
      </c>
      <c r="E69" s="5">
        <v>221</v>
      </c>
      <c r="F69">
        <v>2</v>
      </c>
      <c r="G69">
        <v>2</v>
      </c>
      <c r="H69">
        <v>3</v>
      </c>
      <c r="I69">
        <v>81.157802083616502</v>
      </c>
    </row>
    <row r="70" spans="1:9" x14ac:dyDescent="0.2">
      <c r="G70" s="2"/>
    </row>
    <row r="71" spans="1:9" x14ac:dyDescent="0.2">
      <c r="A71" s="2" t="s">
        <v>31</v>
      </c>
      <c r="B71" s="4" t="s">
        <v>24</v>
      </c>
      <c r="C71" s="6" t="s">
        <v>23</v>
      </c>
      <c r="D71" s="4" t="s">
        <v>33</v>
      </c>
      <c r="E71" s="6" t="s">
        <v>23</v>
      </c>
      <c r="F71" s="2" t="s">
        <v>25</v>
      </c>
      <c r="G71" s="2" t="s">
        <v>27</v>
      </c>
      <c r="H71" s="2" t="s">
        <v>26</v>
      </c>
      <c r="I71" s="2" t="s">
        <v>69</v>
      </c>
    </row>
    <row r="72" spans="1:9" x14ac:dyDescent="0.2">
      <c r="A72" t="s">
        <v>38</v>
      </c>
      <c r="B72" s="1">
        <v>0.28999999999999998</v>
      </c>
      <c r="C72" s="5">
        <v>24</v>
      </c>
      <c r="D72" s="1">
        <v>0.12</v>
      </c>
      <c r="E72" s="5">
        <v>24</v>
      </c>
      <c r="F72">
        <v>1</v>
      </c>
      <c r="G72">
        <v>1</v>
      </c>
      <c r="H72">
        <v>1</v>
      </c>
      <c r="I72">
        <v>14.824896659595799</v>
      </c>
    </row>
    <row r="73" spans="1:9" x14ac:dyDescent="0.2">
      <c r="A73" t="s">
        <v>42</v>
      </c>
      <c r="B73" s="1">
        <v>7.0999999999999994E-2</v>
      </c>
      <c r="C73" s="5">
        <v>42</v>
      </c>
      <c r="D73" s="1">
        <v>7.0999999999999994E-2</v>
      </c>
      <c r="E73" s="5">
        <v>42</v>
      </c>
      <c r="F73">
        <v>1</v>
      </c>
      <c r="G73">
        <v>1</v>
      </c>
      <c r="H73">
        <v>1</v>
      </c>
      <c r="I73">
        <v>21.198346083937501</v>
      </c>
    </row>
    <row r="74" spans="1:9" x14ac:dyDescent="0.2">
      <c r="A74" t="s">
        <v>43</v>
      </c>
      <c r="B74" s="1">
        <v>0.2</v>
      </c>
      <c r="C74" s="5">
        <v>96</v>
      </c>
      <c r="D74" s="1">
        <v>0.11</v>
      </c>
      <c r="E74" s="5">
        <v>96</v>
      </c>
      <c r="F74">
        <v>1</v>
      </c>
      <c r="G74">
        <v>2</v>
      </c>
      <c r="H74">
        <v>2</v>
      </c>
      <c r="I74">
        <v>21.627843345733801</v>
      </c>
    </row>
    <row r="75" spans="1:9" x14ac:dyDescent="0.2">
      <c r="A75" t="s">
        <v>45</v>
      </c>
      <c r="B75" s="1">
        <v>0.26</v>
      </c>
      <c r="C75" s="5">
        <v>47</v>
      </c>
      <c r="D75" s="1">
        <v>0.06</v>
      </c>
      <c r="E75" s="5">
        <v>51</v>
      </c>
      <c r="F75">
        <v>1</v>
      </c>
      <c r="G75">
        <v>2</v>
      </c>
      <c r="H75">
        <v>3</v>
      </c>
      <c r="I75">
        <v>19.448789854240101</v>
      </c>
    </row>
    <row r="76" spans="1:9" x14ac:dyDescent="0.2">
      <c r="A76" t="s">
        <v>58</v>
      </c>
      <c r="B76" s="1">
        <f>83/210</f>
        <v>0.39523809523809522</v>
      </c>
      <c r="C76" s="5">
        <v>210</v>
      </c>
      <c r="D76" s="1">
        <f>16/221</f>
        <v>7.2398190045248875E-2</v>
      </c>
      <c r="E76" s="5">
        <v>221</v>
      </c>
      <c r="F76">
        <v>1</v>
      </c>
      <c r="G76">
        <v>2</v>
      </c>
      <c r="H76">
        <v>3</v>
      </c>
      <c r="I76">
        <v>22.900124056493102</v>
      </c>
    </row>
    <row r="77" spans="1:9" x14ac:dyDescent="0.2">
      <c r="A77" t="s">
        <v>53</v>
      </c>
      <c r="B77" s="1">
        <v>0.24</v>
      </c>
      <c r="C77" s="5">
        <v>51</v>
      </c>
      <c r="D77" s="1">
        <v>0.02</v>
      </c>
      <c r="E77" s="5">
        <v>52</v>
      </c>
      <c r="F77">
        <v>2</v>
      </c>
      <c r="G77">
        <v>2</v>
      </c>
      <c r="H77">
        <v>3</v>
      </c>
      <c r="I77">
        <v>34.488942722712203</v>
      </c>
    </row>
    <row r="78" spans="1:9" x14ac:dyDescent="0.2">
      <c r="A78" t="s">
        <v>59</v>
      </c>
      <c r="B78" s="1">
        <f>82/212</f>
        <v>0.3867924528301887</v>
      </c>
      <c r="C78" s="5">
        <v>212</v>
      </c>
      <c r="D78" s="1">
        <f>17/221</f>
        <v>7.6923076923076927E-2</v>
      </c>
      <c r="E78" s="5">
        <v>221</v>
      </c>
      <c r="F78">
        <v>2</v>
      </c>
      <c r="G78">
        <v>2</v>
      </c>
      <c r="H78">
        <v>3</v>
      </c>
      <c r="I78">
        <v>65.511057277287804</v>
      </c>
    </row>
    <row r="79" spans="1:9" x14ac:dyDescent="0.2">
      <c r="G79" s="2"/>
    </row>
    <row r="80" spans="1:9" x14ac:dyDescent="0.2">
      <c r="A80" s="2" t="s">
        <v>32</v>
      </c>
      <c r="B80" s="4" t="s">
        <v>24</v>
      </c>
      <c r="C80" s="6" t="s">
        <v>23</v>
      </c>
      <c r="D80" s="4" t="s">
        <v>33</v>
      </c>
      <c r="E80" s="6" t="s">
        <v>23</v>
      </c>
      <c r="F80" s="2" t="s">
        <v>25</v>
      </c>
      <c r="G80" s="2" t="s">
        <v>27</v>
      </c>
      <c r="H80" s="2" t="s">
        <v>26</v>
      </c>
      <c r="I80" s="2" t="s">
        <v>69</v>
      </c>
    </row>
    <row r="81" spans="1:9" x14ac:dyDescent="0.2">
      <c r="A81" t="s">
        <v>38</v>
      </c>
      <c r="B81" s="1">
        <v>0.13</v>
      </c>
      <c r="C81" s="5">
        <v>24</v>
      </c>
      <c r="D81" s="1">
        <v>0.18</v>
      </c>
      <c r="E81" s="5">
        <v>24</v>
      </c>
      <c r="F81">
        <v>1</v>
      </c>
      <c r="G81">
        <v>1</v>
      </c>
      <c r="H81">
        <v>1</v>
      </c>
      <c r="I81">
        <v>8.4596996703704797</v>
      </c>
    </row>
    <row r="82" spans="1:9" x14ac:dyDescent="0.2">
      <c r="A82" t="s">
        <v>42</v>
      </c>
      <c r="B82" s="1">
        <v>0.26200000000000001</v>
      </c>
      <c r="C82" s="5">
        <v>42</v>
      </c>
      <c r="D82" s="1">
        <v>0.214</v>
      </c>
      <c r="E82" s="5">
        <v>42</v>
      </c>
      <c r="F82">
        <v>1</v>
      </c>
      <c r="G82">
        <v>1</v>
      </c>
      <c r="H82">
        <v>1</v>
      </c>
      <c r="I82">
        <v>10.674650077759701</v>
      </c>
    </row>
    <row r="83" spans="1:9" x14ac:dyDescent="0.2">
      <c r="A83" t="s">
        <v>43</v>
      </c>
      <c r="B83" s="1">
        <v>0.35</v>
      </c>
      <c r="C83" s="5">
        <v>96</v>
      </c>
      <c r="D83" s="1">
        <v>0.38</v>
      </c>
      <c r="E83" s="5">
        <v>96</v>
      </c>
      <c r="F83">
        <v>1</v>
      </c>
      <c r="G83">
        <v>2</v>
      </c>
      <c r="H83">
        <v>2</v>
      </c>
      <c r="I83">
        <v>19.049394982212</v>
      </c>
    </row>
    <row r="84" spans="1:9" x14ac:dyDescent="0.2">
      <c r="A84" t="s">
        <v>45</v>
      </c>
      <c r="B84" s="1">
        <v>0.32</v>
      </c>
      <c r="C84" s="5">
        <v>47</v>
      </c>
      <c r="D84" s="1">
        <v>0.24</v>
      </c>
      <c r="E84" s="5">
        <v>51</v>
      </c>
      <c r="F84">
        <v>1</v>
      </c>
      <c r="G84">
        <v>2</v>
      </c>
      <c r="H84">
        <v>3</v>
      </c>
      <c r="I84">
        <v>11.1979771607873</v>
      </c>
    </row>
    <row r="85" spans="1:9" x14ac:dyDescent="0.2">
      <c r="A85" t="s">
        <v>58</v>
      </c>
      <c r="B85" s="1">
        <f>49/210</f>
        <v>0.23333333333333334</v>
      </c>
      <c r="C85" s="5">
        <v>210</v>
      </c>
      <c r="D85" s="1">
        <f>68/221</f>
        <v>0.30769230769230771</v>
      </c>
      <c r="E85" s="5">
        <v>221</v>
      </c>
      <c r="F85">
        <v>1</v>
      </c>
      <c r="G85">
        <v>2</v>
      </c>
      <c r="H85">
        <v>3</v>
      </c>
      <c r="I85">
        <v>50.6182781088703</v>
      </c>
    </row>
    <row r="86" spans="1:9" x14ac:dyDescent="0.2">
      <c r="A86" t="s">
        <v>53</v>
      </c>
      <c r="B86" s="1">
        <v>0.53</v>
      </c>
      <c r="C86" s="5">
        <v>51</v>
      </c>
      <c r="D86" s="1">
        <v>0.52</v>
      </c>
      <c r="E86" s="5">
        <v>52</v>
      </c>
      <c r="F86">
        <v>2</v>
      </c>
      <c r="G86">
        <v>2</v>
      </c>
      <c r="H86">
        <v>3</v>
      </c>
      <c r="I86">
        <v>18.4816603384891</v>
      </c>
    </row>
    <row r="87" spans="1:9" x14ac:dyDescent="0.2">
      <c r="A87" t="s">
        <v>59</v>
      </c>
      <c r="B87" s="1">
        <f>83/212</f>
        <v>0.39150943396226418</v>
      </c>
      <c r="C87" s="5">
        <v>212</v>
      </c>
      <c r="D87" s="1">
        <f>85/221</f>
        <v>0.38461538461538464</v>
      </c>
      <c r="E87" s="5">
        <v>221</v>
      </c>
      <c r="F87">
        <v>2</v>
      </c>
      <c r="G87">
        <v>2</v>
      </c>
      <c r="H87">
        <v>3</v>
      </c>
      <c r="I87">
        <v>81.518339661510893</v>
      </c>
    </row>
    <row r="89" spans="1:9" ht="25" x14ac:dyDescent="0.25">
      <c r="A89" s="7" t="s">
        <v>60</v>
      </c>
      <c r="G89" s="2"/>
    </row>
    <row r="90" spans="1:9" x14ac:dyDescent="0.2">
      <c r="A90" s="2" t="s">
        <v>47</v>
      </c>
      <c r="B90" s="4" t="s">
        <v>22</v>
      </c>
      <c r="C90" s="6" t="s">
        <v>23</v>
      </c>
      <c r="D90" s="4" t="s">
        <v>24</v>
      </c>
      <c r="E90" s="6" t="s">
        <v>23</v>
      </c>
      <c r="F90" s="2" t="s">
        <v>25</v>
      </c>
      <c r="G90" s="2" t="s">
        <v>27</v>
      </c>
      <c r="H90" s="2" t="s">
        <v>26</v>
      </c>
      <c r="I90" s="2" t="s">
        <v>69</v>
      </c>
    </row>
    <row r="91" spans="1:9" x14ac:dyDescent="0.2">
      <c r="A91" t="s">
        <v>0</v>
      </c>
      <c r="B91" s="1">
        <v>0.11899999999999999</v>
      </c>
      <c r="C91" s="5">
        <v>42</v>
      </c>
      <c r="D91" s="1">
        <v>0.11899999999999999</v>
      </c>
      <c r="E91" s="5">
        <v>42</v>
      </c>
      <c r="F91">
        <v>1</v>
      </c>
      <c r="G91">
        <v>1</v>
      </c>
      <c r="H91">
        <v>1</v>
      </c>
      <c r="I91">
        <v>11.435015548033499</v>
      </c>
    </row>
    <row r="92" spans="1:9" x14ac:dyDescent="0.2">
      <c r="A92" t="s">
        <v>64</v>
      </c>
      <c r="B92" s="1">
        <v>0.08</v>
      </c>
      <c r="C92" s="5">
        <v>36</v>
      </c>
      <c r="D92" s="1">
        <v>0.25</v>
      </c>
      <c r="E92" s="5">
        <v>36</v>
      </c>
      <c r="F92">
        <v>1</v>
      </c>
      <c r="G92">
        <v>1</v>
      </c>
      <c r="H92">
        <v>2</v>
      </c>
      <c r="I92">
        <v>8.9875425278817005</v>
      </c>
    </row>
    <row r="93" spans="1:9" x14ac:dyDescent="0.2">
      <c r="A93" t="s">
        <v>53</v>
      </c>
      <c r="B93" s="1">
        <v>0.16</v>
      </c>
      <c r="C93" s="5">
        <v>49</v>
      </c>
      <c r="D93" s="1">
        <v>0.3</v>
      </c>
      <c r="E93" s="5">
        <v>66</v>
      </c>
      <c r="F93">
        <v>1</v>
      </c>
      <c r="G93">
        <v>2</v>
      </c>
      <c r="H93">
        <v>3</v>
      </c>
      <c r="I93">
        <v>10.280325967363201</v>
      </c>
    </row>
    <row r="94" spans="1:9" x14ac:dyDescent="0.2">
      <c r="A94" t="s">
        <v>54</v>
      </c>
      <c r="B94" s="4">
        <v>0.36150234741784038</v>
      </c>
      <c r="C94" s="5">
        <v>213</v>
      </c>
      <c r="D94" s="1">
        <f>77/208</f>
        <v>0.37019230769230771</v>
      </c>
      <c r="E94" s="5">
        <v>208</v>
      </c>
      <c r="F94">
        <v>1</v>
      </c>
      <c r="G94">
        <v>2</v>
      </c>
      <c r="H94">
        <v>3</v>
      </c>
      <c r="I94">
        <v>17.2161322655577</v>
      </c>
    </row>
    <row r="95" spans="1:9" x14ac:dyDescent="0.2">
      <c r="A95" t="s">
        <v>5</v>
      </c>
      <c r="B95" s="1">
        <v>3.5000000000000003E-2</v>
      </c>
      <c r="C95" s="5">
        <v>57</v>
      </c>
      <c r="D95" s="1">
        <v>4.7E-2</v>
      </c>
      <c r="E95" s="5">
        <v>43</v>
      </c>
      <c r="F95">
        <v>1</v>
      </c>
      <c r="G95">
        <v>1</v>
      </c>
      <c r="H95">
        <v>2</v>
      </c>
      <c r="I95">
        <v>19.2042746318977</v>
      </c>
    </row>
    <row r="96" spans="1:9" x14ac:dyDescent="0.2">
      <c r="A96" t="s">
        <v>34</v>
      </c>
      <c r="B96" s="1">
        <v>3.3000000000000002E-2</v>
      </c>
      <c r="C96" s="5">
        <v>30</v>
      </c>
      <c r="D96" s="1">
        <v>0.2</v>
      </c>
      <c r="E96" s="5">
        <v>30</v>
      </c>
      <c r="F96" t="s">
        <v>6</v>
      </c>
      <c r="G96">
        <v>1</v>
      </c>
      <c r="H96">
        <v>1</v>
      </c>
    </row>
    <row r="97" spans="1:9" x14ac:dyDescent="0.2">
      <c r="A97" t="s">
        <v>40</v>
      </c>
      <c r="B97" s="1">
        <v>3.1E-2</v>
      </c>
      <c r="C97" s="5">
        <v>32</v>
      </c>
      <c r="D97" s="1">
        <v>0.125</v>
      </c>
      <c r="E97" s="5">
        <v>32</v>
      </c>
      <c r="F97">
        <v>1</v>
      </c>
      <c r="G97">
        <v>1</v>
      </c>
      <c r="H97">
        <v>2</v>
      </c>
      <c r="I97">
        <v>12.3832907446511</v>
      </c>
    </row>
    <row r="98" spans="1:9" x14ac:dyDescent="0.2">
      <c r="A98" t="s">
        <v>2</v>
      </c>
      <c r="B98" s="1">
        <v>4.8000000000000001E-2</v>
      </c>
      <c r="C98" s="5">
        <v>62</v>
      </c>
      <c r="D98" s="1">
        <v>0.254</v>
      </c>
      <c r="E98" s="5">
        <v>63</v>
      </c>
      <c r="F98">
        <v>1</v>
      </c>
      <c r="G98">
        <v>2</v>
      </c>
      <c r="H98">
        <v>2</v>
      </c>
      <c r="I98">
        <v>13.457741887255199</v>
      </c>
    </row>
    <row r="99" spans="1:9" x14ac:dyDescent="0.2">
      <c r="A99" t="s">
        <v>66</v>
      </c>
      <c r="B99" s="1">
        <v>0.25</v>
      </c>
      <c r="C99" s="5">
        <v>44</v>
      </c>
      <c r="D99" s="1">
        <v>0.41499999999999998</v>
      </c>
      <c r="E99" s="5">
        <v>41</v>
      </c>
      <c r="F99">
        <v>1</v>
      </c>
      <c r="G99">
        <v>2</v>
      </c>
      <c r="H99">
        <v>3</v>
      </c>
      <c r="I99">
        <v>7.0356764273602002</v>
      </c>
    </row>
    <row r="100" spans="1:9" x14ac:dyDescent="0.2">
      <c r="A100" t="s">
        <v>1</v>
      </c>
      <c r="B100" s="1">
        <v>0</v>
      </c>
      <c r="C100" s="5">
        <v>34</v>
      </c>
      <c r="D100" s="1">
        <v>0.03</v>
      </c>
      <c r="E100" s="5">
        <v>31</v>
      </c>
      <c r="F100">
        <v>2</v>
      </c>
      <c r="G100">
        <v>1</v>
      </c>
      <c r="H100">
        <v>2</v>
      </c>
      <c r="I100">
        <v>35.184148656215598</v>
      </c>
    </row>
    <row r="101" spans="1:9" x14ac:dyDescent="0.2">
      <c r="A101" t="s">
        <v>3</v>
      </c>
      <c r="B101" s="1">
        <v>0.2</v>
      </c>
      <c r="C101" s="5">
        <v>50</v>
      </c>
      <c r="D101" s="1">
        <v>0.38</v>
      </c>
      <c r="E101" s="5">
        <v>48</v>
      </c>
      <c r="F101">
        <v>2</v>
      </c>
      <c r="G101">
        <v>2</v>
      </c>
      <c r="H101">
        <v>3</v>
      </c>
      <c r="I101">
        <v>14.960753699863</v>
      </c>
    </row>
    <row r="102" spans="1:9" x14ac:dyDescent="0.2">
      <c r="A102" t="s">
        <v>55</v>
      </c>
      <c r="B102" s="4">
        <f>59/211</f>
        <v>0.27962085308056872</v>
      </c>
      <c r="C102" s="5">
        <v>211</v>
      </c>
      <c r="D102" s="1">
        <v>0.23333333333333334</v>
      </c>
      <c r="E102" s="5">
        <v>210</v>
      </c>
      <c r="F102" s="5">
        <v>2</v>
      </c>
      <c r="G102">
        <v>2</v>
      </c>
      <c r="H102">
        <v>3</v>
      </c>
      <c r="I102">
        <v>34.668990998110203</v>
      </c>
    </row>
    <row r="103" spans="1:9" x14ac:dyDescent="0.2">
      <c r="A103" t="s">
        <v>67</v>
      </c>
      <c r="B103" s="1">
        <v>0.20899999999999999</v>
      </c>
      <c r="C103" s="5">
        <v>43</v>
      </c>
      <c r="D103" s="1">
        <v>0.24399999999999999</v>
      </c>
      <c r="E103" s="5">
        <v>45</v>
      </c>
      <c r="F103">
        <v>2</v>
      </c>
      <c r="G103">
        <v>2</v>
      </c>
      <c r="H103">
        <v>3</v>
      </c>
      <c r="I103">
        <v>15.186106645811099</v>
      </c>
    </row>
    <row r="104" spans="1:9" x14ac:dyDescent="0.2">
      <c r="C104" s="5" t="s">
        <v>6</v>
      </c>
      <c r="D104" t="s">
        <v>6</v>
      </c>
      <c r="E104" s="5" t="s">
        <v>6</v>
      </c>
    </row>
    <row r="105" spans="1:9" x14ac:dyDescent="0.2">
      <c r="A105" s="2" t="s">
        <v>31</v>
      </c>
      <c r="B105" s="4" t="s">
        <v>22</v>
      </c>
      <c r="C105" s="6" t="s">
        <v>23</v>
      </c>
      <c r="D105" s="4" t="s">
        <v>24</v>
      </c>
      <c r="E105" s="6" t="s">
        <v>23</v>
      </c>
      <c r="F105" s="2" t="s">
        <v>25</v>
      </c>
      <c r="G105" s="2" t="s">
        <v>27</v>
      </c>
      <c r="H105" s="2" t="s">
        <v>26</v>
      </c>
      <c r="I105" s="2" t="s">
        <v>69</v>
      </c>
    </row>
    <row r="106" spans="1:9" x14ac:dyDescent="0.2">
      <c r="A106" t="s">
        <v>0</v>
      </c>
      <c r="B106" s="1">
        <v>0.47599999999999998</v>
      </c>
      <c r="C106" s="5">
        <v>42</v>
      </c>
      <c r="D106" s="1">
        <v>0.31</v>
      </c>
      <c r="E106" s="5">
        <v>42</v>
      </c>
      <c r="F106">
        <v>1</v>
      </c>
      <c r="G106">
        <v>1</v>
      </c>
      <c r="H106">
        <v>1</v>
      </c>
      <c r="I106">
        <v>8.6570852567864307</v>
      </c>
    </row>
    <row r="107" spans="1:9" x14ac:dyDescent="0.2">
      <c r="A107" t="s">
        <v>1</v>
      </c>
      <c r="B107" s="1">
        <v>0.39</v>
      </c>
      <c r="C107" s="5">
        <v>36</v>
      </c>
      <c r="D107" s="1">
        <v>0.19</v>
      </c>
      <c r="E107" s="5">
        <v>36</v>
      </c>
      <c r="F107">
        <v>1</v>
      </c>
      <c r="G107">
        <v>1</v>
      </c>
      <c r="H107">
        <v>2</v>
      </c>
      <c r="I107">
        <v>8.7124652162394298</v>
      </c>
    </row>
    <row r="108" spans="1:9" x14ac:dyDescent="0.2">
      <c r="A108" t="s">
        <v>2</v>
      </c>
      <c r="B108" s="1">
        <v>0.5</v>
      </c>
      <c r="C108" s="5">
        <v>62</v>
      </c>
      <c r="D108" s="1">
        <v>0.159</v>
      </c>
      <c r="E108" s="5">
        <v>63</v>
      </c>
      <c r="F108">
        <v>1</v>
      </c>
      <c r="G108">
        <v>2</v>
      </c>
      <c r="H108">
        <v>2</v>
      </c>
      <c r="I108">
        <v>10.9469790772899</v>
      </c>
    </row>
    <row r="109" spans="1:9" x14ac:dyDescent="0.2">
      <c r="A109" t="s">
        <v>41</v>
      </c>
      <c r="B109" s="1">
        <v>0.32800000000000001</v>
      </c>
      <c r="C109" s="5">
        <v>299</v>
      </c>
      <c r="D109" s="1">
        <v>0.33</v>
      </c>
      <c r="E109" s="5">
        <v>300</v>
      </c>
      <c r="F109">
        <v>1</v>
      </c>
      <c r="G109">
        <v>2</v>
      </c>
      <c r="H109">
        <v>2</v>
      </c>
      <c r="I109">
        <v>14.6717291092399</v>
      </c>
    </row>
    <row r="110" spans="1:9" x14ac:dyDescent="0.2">
      <c r="A110" t="s">
        <v>3</v>
      </c>
      <c r="B110" s="1">
        <v>0.51</v>
      </c>
      <c r="C110" s="5">
        <v>49</v>
      </c>
      <c r="D110" s="1">
        <v>0.23</v>
      </c>
      <c r="E110" s="5">
        <v>66</v>
      </c>
      <c r="F110">
        <v>1</v>
      </c>
      <c r="G110">
        <v>2</v>
      </c>
      <c r="H110">
        <v>3</v>
      </c>
      <c r="I110">
        <v>10.0584974110338</v>
      </c>
    </row>
    <row r="111" spans="1:9" x14ac:dyDescent="0.2">
      <c r="A111" t="s">
        <v>57</v>
      </c>
      <c r="B111" s="1">
        <f>69/213</f>
        <v>0.323943661971831</v>
      </c>
      <c r="C111" s="5">
        <v>213</v>
      </c>
      <c r="D111" s="1">
        <f>56/208</f>
        <v>0.26923076923076922</v>
      </c>
      <c r="E111" s="5">
        <v>208</v>
      </c>
      <c r="F111">
        <v>1</v>
      </c>
      <c r="G111">
        <v>2</v>
      </c>
      <c r="H111">
        <v>3</v>
      </c>
      <c r="I111">
        <v>14.15766839674</v>
      </c>
    </row>
    <row r="112" spans="1:9" x14ac:dyDescent="0.2">
      <c r="A112" t="s">
        <v>30</v>
      </c>
      <c r="B112" s="1">
        <v>0.158</v>
      </c>
      <c r="C112" s="5">
        <v>57</v>
      </c>
      <c r="D112" s="1">
        <v>0.20899999999999999</v>
      </c>
      <c r="E112" s="5">
        <v>43</v>
      </c>
      <c r="F112">
        <v>1</v>
      </c>
      <c r="G112">
        <v>1</v>
      </c>
      <c r="H112">
        <v>2</v>
      </c>
      <c r="I112">
        <v>10.932859416104201</v>
      </c>
    </row>
    <row r="113" spans="1:9" x14ac:dyDescent="0.2">
      <c r="A113" t="s">
        <v>48</v>
      </c>
      <c r="B113" s="1">
        <v>0.5</v>
      </c>
      <c r="C113" s="5">
        <v>18</v>
      </c>
      <c r="D113" s="1">
        <v>0.4</v>
      </c>
      <c r="E113" s="5">
        <v>10</v>
      </c>
      <c r="F113">
        <v>1</v>
      </c>
      <c r="G113">
        <v>2</v>
      </c>
      <c r="H113">
        <v>2</v>
      </c>
      <c r="I113">
        <v>4.0227981944953903</v>
      </c>
    </row>
    <row r="114" spans="1:9" x14ac:dyDescent="0.2">
      <c r="A114" t="s">
        <v>50</v>
      </c>
      <c r="B114" s="1">
        <v>3.3000000000000002E-2</v>
      </c>
      <c r="C114" s="5">
        <v>30</v>
      </c>
      <c r="D114" s="1">
        <v>0.1</v>
      </c>
      <c r="E114" s="5">
        <v>30</v>
      </c>
      <c r="F114" t="s">
        <v>6</v>
      </c>
      <c r="G114">
        <v>1</v>
      </c>
      <c r="H114">
        <v>1</v>
      </c>
    </row>
    <row r="115" spans="1:9" x14ac:dyDescent="0.2">
      <c r="A115" t="s">
        <v>40</v>
      </c>
      <c r="B115" s="1">
        <v>0.313</v>
      </c>
      <c r="C115" s="5">
        <v>32</v>
      </c>
      <c r="D115" s="1">
        <v>0.34300000000000003</v>
      </c>
      <c r="E115" s="5">
        <v>32</v>
      </c>
      <c r="F115">
        <v>1</v>
      </c>
      <c r="G115">
        <v>1</v>
      </c>
      <c r="H115">
        <v>2</v>
      </c>
      <c r="I115">
        <v>7.7494888024888402</v>
      </c>
    </row>
    <row r="116" spans="1:9" x14ac:dyDescent="0.2">
      <c r="A116" t="s">
        <v>66</v>
      </c>
      <c r="B116" s="1">
        <v>0.34100000000000003</v>
      </c>
      <c r="C116" s="5">
        <v>44</v>
      </c>
      <c r="D116" s="1">
        <v>0.122</v>
      </c>
      <c r="E116" s="5">
        <v>41</v>
      </c>
      <c r="F116">
        <v>1</v>
      </c>
      <c r="G116">
        <v>2</v>
      </c>
      <c r="H116">
        <v>3</v>
      </c>
      <c r="I116">
        <v>10.090429119582</v>
      </c>
    </row>
    <row r="117" spans="1:9" x14ac:dyDescent="0.2">
      <c r="A117" t="s">
        <v>64</v>
      </c>
      <c r="B117" s="1">
        <v>0.11</v>
      </c>
      <c r="C117" s="5">
        <v>34</v>
      </c>
      <c r="D117" s="1">
        <v>0.1</v>
      </c>
      <c r="E117" s="5">
        <v>31</v>
      </c>
      <c r="F117">
        <v>2</v>
      </c>
      <c r="G117">
        <v>1</v>
      </c>
      <c r="H117">
        <v>2</v>
      </c>
      <c r="I117">
        <v>16.054889533059399</v>
      </c>
    </row>
    <row r="118" spans="1:9" x14ac:dyDescent="0.2">
      <c r="A118" t="s">
        <v>53</v>
      </c>
      <c r="B118" s="1">
        <v>0.16</v>
      </c>
      <c r="C118" s="5">
        <v>50</v>
      </c>
      <c r="D118" s="1">
        <v>0.17</v>
      </c>
      <c r="E118" s="5">
        <v>48</v>
      </c>
      <c r="F118">
        <v>2</v>
      </c>
      <c r="G118">
        <v>2</v>
      </c>
      <c r="H118">
        <v>3</v>
      </c>
      <c r="I118">
        <v>16.497242584529001</v>
      </c>
    </row>
    <row r="119" spans="1:9" x14ac:dyDescent="0.2">
      <c r="A119" t="s">
        <v>56</v>
      </c>
      <c r="B119" s="1">
        <f>60/211</f>
        <v>0.28436018957345971</v>
      </c>
      <c r="C119" s="5">
        <v>211</v>
      </c>
      <c r="D119" s="1">
        <f>52/210</f>
        <v>0.24761904761904763</v>
      </c>
      <c r="E119" s="5">
        <v>210</v>
      </c>
      <c r="F119">
        <v>2</v>
      </c>
      <c r="G119">
        <v>2</v>
      </c>
      <c r="H119">
        <v>3</v>
      </c>
      <c r="I119">
        <v>50.135012962165803</v>
      </c>
    </row>
    <row r="120" spans="1:9" x14ac:dyDescent="0.2">
      <c r="A120" t="s">
        <v>67</v>
      </c>
      <c r="B120" s="1">
        <v>0.14000000000000001</v>
      </c>
      <c r="C120" s="5">
        <v>43</v>
      </c>
      <c r="D120" s="1">
        <v>0.13300000000000001</v>
      </c>
      <c r="E120" s="5">
        <v>45</v>
      </c>
      <c r="F120">
        <v>2</v>
      </c>
      <c r="G120">
        <v>2</v>
      </c>
      <c r="H120">
        <v>3</v>
      </c>
      <c r="I120">
        <v>17.312854920245499</v>
      </c>
    </row>
    <row r="121" spans="1:9" x14ac:dyDescent="0.2">
      <c r="C121" s="5" t="s">
        <v>6</v>
      </c>
      <c r="D121" t="s">
        <v>6</v>
      </c>
      <c r="E121" s="5" t="s">
        <v>6</v>
      </c>
    </row>
    <row r="122" spans="1:9" x14ac:dyDescent="0.2">
      <c r="A122" s="2" t="s">
        <v>32</v>
      </c>
      <c r="B122" s="4" t="s">
        <v>22</v>
      </c>
      <c r="C122" s="6" t="s">
        <v>23</v>
      </c>
      <c r="D122" s="4" t="s">
        <v>24</v>
      </c>
      <c r="E122" s="6" t="s">
        <v>23</v>
      </c>
      <c r="F122" s="2" t="s">
        <v>25</v>
      </c>
      <c r="G122" s="2" t="s">
        <v>27</v>
      </c>
      <c r="H122" s="2" t="s">
        <v>26</v>
      </c>
      <c r="I122" s="2" t="s">
        <v>69</v>
      </c>
    </row>
    <row r="123" spans="1:9" x14ac:dyDescent="0.2">
      <c r="A123" t="s">
        <v>0</v>
      </c>
      <c r="B123" s="1">
        <v>0.40500000000000003</v>
      </c>
      <c r="C123" s="5">
        <v>42</v>
      </c>
      <c r="D123" s="1">
        <v>0.57099999999999995</v>
      </c>
      <c r="E123" s="5">
        <v>42</v>
      </c>
      <c r="F123">
        <v>1</v>
      </c>
      <c r="G123">
        <v>1</v>
      </c>
      <c r="H123">
        <v>1</v>
      </c>
      <c r="I123">
        <v>4.6053653639034096</v>
      </c>
    </row>
    <row r="124" spans="1:9" x14ac:dyDescent="0.2">
      <c r="A124" t="s">
        <v>1</v>
      </c>
      <c r="B124" s="1">
        <v>0.53</v>
      </c>
      <c r="C124" s="5">
        <v>36</v>
      </c>
      <c r="D124" s="1">
        <v>0.56000000000000005</v>
      </c>
      <c r="E124" s="5">
        <v>36</v>
      </c>
      <c r="F124">
        <v>1</v>
      </c>
      <c r="G124">
        <v>1</v>
      </c>
      <c r="H124">
        <v>2</v>
      </c>
      <c r="I124">
        <v>3.8712474200542499</v>
      </c>
    </row>
    <row r="125" spans="1:9" x14ac:dyDescent="0.2">
      <c r="A125" t="s">
        <v>2</v>
      </c>
      <c r="B125" s="1">
        <v>0.45200000000000001</v>
      </c>
      <c r="C125" s="5">
        <v>62</v>
      </c>
      <c r="D125" s="1">
        <v>0.58699999999999997</v>
      </c>
      <c r="E125" s="5">
        <v>63</v>
      </c>
      <c r="F125">
        <v>1</v>
      </c>
      <c r="G125">
        <v>2</v>
      </c>
      <c r="H125">
        <v>2</v>
      </c>
      <c r="I125">
        <v>6.7935747885579403</v>
      </c>
    </row>
    <row r="126" spans="1:9" x14ac:dyDescent="0.2">
      <c r="A126" t="s">
        <v>41</v>
      </c>
      <c r="B126" s="1">
        <v>0.67200000000000004</v>
      </c>
      <c r="C126" s="5">
        <v>299</v>
      </c>
      <c r="D126" s="1">
        <v>0.67</v>
      </c>
      <c r="E126" s="5">
        <v>300</v>
      </c>
      <c r="F126">
        <v>1</v>
      </c>
      <c r="G126">
        <v>2</v>
      </c>
      <c r="H126">
        <v>2</v>
      </c>
      <c r="I126">
        <v>36.144513204931201</v>
      </c>
    </row>
    <row r="127" spans="1:9" x14ac:dyDescent="0.2">
      <c r="A127" t="s">
        <v>3</v>
      </c>
      <c r="B127" s="1">
        <v>0.33</v>
      </c>
      <c r="C127" s="5">
        <v>49</v>
      </c>
      <c r="D127" s="1">
        <v>0.47</v>
      </c>
      <c r="E127" s="5">
        <v>66</v>
      </c>
      <c r="F127">
        <v>1</v>
      </c>
      <c r="G127">
        <v>2</v>
      </c>
      <c r="H127">
        <v>3</v>
      </c>
      <c r="I127">
        <v>6.4301575902089301</v>
      </c>
    </row>
    <row r="128" spans="1:9" x14ac:dyDescent="0.2">
      <c r="A128" t="s">
        <v>57</v>
      </c>
      <c r="B128" s="1">
        <f>67/213</f>
        <v>0.31455399061032863</v>
      </c>
      <c r="C128" s="5">
        <v>213</v>
      </c>
      <c r="D128" s="1">
        <f>75/208</f>
        <v>0.36057692307692307</v>
      </c>
      <c r="E128" s="5">
        <v>208</v>
      </c>
      <c r="F128">
        <v>1</v>
      </c>
      <c r="G128">
        <v>2</v>
      </c>
      <c r="H128">
        <v>3</v>
      </c>
      <c r="I128">
        <v>25.109268154688401</v>
      </c>
    </row>
    <row r="129" spans="1:9" x14ac:dyDescent="0.2">
      <c r="A129" t="s">
        <v>30</v>
      </c>
      <c r="B129" s="1">
        <v>0.80700000000000005</v>
      </c>
      <c r="C129" s="5">
        <v>57</v>
      </c>
      <c r="D129" s="1">
        <v>0.74399999999999999</v>
      </c>
      <c r="E129" s="5">
        <v>43</v>
      </c>
      <c r="F129">
        <v>1</v>
      </c>
      <c r="G129">
        <v>1</v>
      </c>
      <c r="H129">
        <v>2</v>
      </c>
      <c r="I129">
        <v>7.4398762536921001</v>
      </c>
    </row>
    <row r="130" spans="1:9" x14ac:dyDescent="0.2">
      <c r="A130" t="s">
        <v>48</v>
      </c>
      <c r="B130" s="1">
        <v>0.5</v>
      </c>
      <c r="C130" s="5">
        <v>18</v>
      </c>
      <c r="D130" s="1">
        <v>0.6</v>
      </c>
      <c r="E130" s="5">
        <v>10</v>
      </c>
      <c r="F130">
        <v>1</v>
      </c>
      <c r="G130">
        <v>2</v>
      </c>
      <c r="H130">
        <v>2</v>
      </c>
      <c r="I130">
        <v>1.40630725559889</v>
      </c>
    </row>
    <row r="131" spans="1:9" x14ac:dyDescent="0.2">
      <c r="A131" t="s">
        <v>50</v>
      </c>
      <c r="B131" s="1">
        <v>0.93400000000000005</v>
      </c>
      <c r="C131" s="5">
        <v>30</v>
      </c>
      <c r="D131" s="1">
        <v>0.7</v>
      </c>
      <c r="E131" s="5">
        <v>30</v>
      </c>
      <c r="F131" t="s">
        <v>6</v>
      </c>
      <c r="G131">
        <v>1</v>
      </c>
      <c r="H131">
        <v>1</v>
      </c>
    </row>
    <row r="132" spans="1:9" x14ac:dyDescent="0.2">
      <c r="A132" t="s">
        <v>40</v>
      </c>
      <c r="B132" s="1">
        <v>0.65500000000000003</v>
      </c>
      <c r="C132" s="5">
        <v>32</v>
      </c>
      <c r="D132" s="1">
        <v>0.53100000000000003</v>
      </c>
      <c r="E132" s="5">
        <v>32</v>
      </c>
      <c r="F132">
        <v>1</v>
      </c>
      <c r="G132">
        <v>1</v>
      </c>
      <c r="H132">
        <v>2</v>
      </c>
      <c r="I132">
        <v>3.5895140337606599</v>
      </c>
    </row>
    <row r="133" spans="1:9" x14ac:dyDescent="0.2">
      <c r="A133" t="s">
        <v>66</v>
      </c>
      <c r="B133" s="1">
        <v>0.40899999999999997</v>
      </c>
      <c r="C133" s="5">
        <v>44</v>
      </c>
      <c r="D133" s="1">
        <v>0.46300000000000002</v>
      </c>
      <c r="E133" s="5">
        <v>41</v>
      </c>
      <c r="F133">
        <v>1</v>
      </c>
      <c r="G133">
        <v>2</v>
      </c>
      <c r="H133">
        <v>3</v>
      </c>
      <c r="I133">
        <v>4.6101759346041202</v>
      </c>
    </row>
    <row r="134" spans="1:9" x14ac:dyDescent="0.2">
      <c r="A134" t="s">
        <v>64</v>
      </c>
      <c r="B134" s="1">
        <v>0.88</v>
      </c>
      <c r="C134" s="5">
        <v>34</v>
      </c>
      <c r="D134" s="1">
        <v>0.87</v>
      </c>
      <c r="E134" s="5">
        <v>31</v>
      </c>
      <c r="F134">
        <v>2</v>
      </c>
      <c r="G134">
        <v>1</v>
      </c>
      <c r="H134">
        <v>1</v>
      </c>
      <c r="I134">
        <v>24.445524559370899</v>
      </c>
    </row>
    <row r="135" spans="1:9" x14ac:dyDescent="0.2">
      <c r="A135" t="s">
        <v>53</v>
      </c>
      <c r="B135" s="1">
        <v>0.64</v>
      </c>
      <c r="C135" s="5">
        <v>50</v>
      </c>
      <c r="D135" s="1">
        <v>0.46</v>
      </c>
      <c r="E135" s="5">
        <v>48</v>
      </c>
      <c r="F135">
        <v>2</v>
      </c>
      <c r="G135">
        <v>2</v>
      </c>
      <c r="H135">
        <v>3</v>
      </c>
      <c r="I135">
        <v>19.894036236485601</v>
      </c>
    </row>
    <row r="136" spans="1:9" x14ac:dyDescent="0.2">
      <c r="A136" t="s">
        <v>56</v>
      </c>
      <c r="B136" s="1">
        <f>92/211</f>
        <v>0.43601895734597157</v>
      </c>
      <c r="C136" s="5">
        <v>211</v>
      </c>
      <c r="D136" s="1">
        <f>109/210</f>
        <v>0.51904761904761909</v>
      </c>
      <c r="E136" s="5">
        <v>210</v>
      </c>
      <c r="F136">
        <v>2</v>
      </c>
      <c r="G136">
        <v>2</v>
      </c>
      <c r="H136">
        <v>3</v>
      </c>
      <c r="I136">
        <v>36.615784026643396</v>
      </c>
    </row>
    <row r="137" spans="1:9" x14ac:dyDescent="0.2">
      <c r="A137" t="s">
        <v>67</v>
      </c>
      <c r="B137" s="1">
        <v>0.65100000000000002</v>
      </c>
      <c r="C137" s="5">
        <v>43</v>
      </c>
      <c r="D137" s="1">
        <v>0.622</v>
      </c>
      <c r="E137" s="5">
        <v>45</v>
      </c>
      <c r="F137">
        <v>2</v>
      </c>
      <c r="G137">
        <v>2</v>
      </c>
      <c r="H137">
        <v>3</v>
      </c>
      <c r="I137">
        <v>19.044655177500001</v>
      </c>
    </row>
    <row r="139" spans="1:9" x14ac:dyDescent="0.2">
      <c r="A139" s="3" t="s">
        <v>49</v>
      </c>
      <c r="G139" s="2"/>
    </row>
    <row r="140" spans="1:9" x14ac:dyDescent="0.2">
      <c r="A140" s="2" t="s">
        <v>47</v>
      </c>
      <c r="B140" s="4" t="s">
        <v>22</v>
      </c>
      <c r="C140" s="6" t="s">
        <v>23</v>
      </c>
      <c r="D140" s="4" t="s">
        <v>33</v>
      </c>
      <c r="E140" s="6" t="s">
        <v>23</v>
      </c>
      <c r="F140" s="2" t="s">
        <v>25</v>
      </c>
      <c r="G140" s="2" t="s">
        <v>27</v>
      </c>
      <c r="H140" s="2" t="s">
        <v>26</v>
      </c>
      <c r="I140" s="2" t="s">
        <v>69</v>
      </c>
    </row>
    <row r="141" spans="1:9" x14ac:dyDescent="0.2">
      <c r="A141" t="s">
        <v>63</v>
      </c>
      <c r="B141" s="1">
        <v>0.13500000000000001</v>
      </c>
      <c r="C141" s="5">
        <v>90</v>
      </c>
      <c r="D141" s="1">
        <v>0.17599999999999999</v>
      </c>
      <c r="E141" s="5">
        <v>131</v>
      </c>
      <c r="F141">
        <v>1</v>
      </c>
      <c r="G141">
        <v>1</v>
      </c>
      <c r="H141">
        <v>2</v>
      </c>
      <c r="I141">
        <v>16.9389459390787</v>
      </c>
    </row>
    <row r="142" spans="1:9" x14ac:dyDescent="0.2">
      <c r="A142" t="s">
        <v>51</v>
      </c>
      <c r="B142" s="1">
        <v>0.4</v>
      </c>
      <c r="C142" s="5">
        <v>30</v>
      </c>
      <c r="D142" s="1">
        <v>0.53300000000000003</v>
      </c>
      <c r="E142" s="5">
        <v>30</v>
      </c>
      <c r="F142">
        <v>1</v>
      </c>
      <c r="G142">
        <v>1</v>
      </c>
      <c r="H142">
        <v>1</v>
      </c>
      <c r="I142">
        <v>11.099041185802101</v>
      </c>
    </row>
    <row r="143" spans="1:9" x14ac:dyDescent="0.2">
      <c r="A143" t="s">
        <v>37</v>
      </c>
      <c r="B143" s="1">
        <v>0.11899999999999999</v>
      </c>
      <c r="C143" s="5">
        <v>42</v>
      </c>
      <c r="D143" s="1">
        <v>0.42899999999999999</v>
      </c>
      <c r="E143" s="5">
        <v>42</v>
      </c>
      <c r="F143">
        <v>1</v>
      </c>
      <c r="G143">
        <v>1</v>
      </c>
      <c r="H143">
        <v>1</v>
      </c>
      <c r="I143">
        <v>13.8348924915653</v>
      </c>
    </row>
    <row r="144" spans="1:9" x14ac:dyDescent="0.2">
      <c r="A144" t="s">
        <v>1</v>
      </c>
      <c r="B144" s="1">
        <v>0.08</v>
      </c>
      <c r="C144" s="5">
        <v>36</v>
      </c>
      <c r="D144" s="1">
        <v>0.5</v>
      </c>
      <c r="E144" s="5">
        <v>34</v>
      </c>
      <c r="F144">
        <v>1</v>
      </c>
      <c r="G144">
        <v>1</v>
      </c>
      <c r="H144">
        <v>2</v>
      </c>
      <c r="I144">
        <v>13.3921000719821</v>
      </c>
    </row>
    <row r="145" spans="1:9" x14ac:dyDescent="0.2">
      <c r="A145" t="s">
        <v>45</v>
      </c>
      <c r="B145" s="1">
        <v>0.16</v>
      </c>
      <c r="C145" s="5">
        <v>49</v>
      </c>
      <c r="D145" s="1">
        <v>0.64</v>
      </c>
      <c r="E145" s="5">
        <v>59</v>
      </c>
      <c r="F145">
        <v>1</v>
      </c>
      <c r="G145">
        <v>2</v>
      </c>
      <c r="H145">
        <v>3</v>
      </c>
      <c r="I145">
        <v>14.5935588595</v>
      </c>
    </row>
    <row r="146" spans="1:9" x14ac:dyDescent="0.2">
      <c r="A146" t="s">
        <v>57</v>
      </c>
      <c r="B146" s="8">
        <v>0.36150234741784038</v>
      </c>
      <c r="C146" s="5">
        <v>213</v>
      </c>
      <c r="D146" s="1">
        <f>103/219</f>
        <v>0.47031963470319632</v>
      </c>
      <c r="E146" s="5">
        <v>219</v>
      </c>
      <c r="F146">
        <v>1</v>
      </c>
      <c r="G146">
        <v>2</v>
      </c>
      <c r="H146">
        <v>3</v>
      </c>
      <c r="I146">
        <v>17.057044432167899</v>
      </c>
    </row>
    <row r="147" spans="1:9" x14ac:dyDescent="0.2">
      <c r="A147" t="s">
        <v>66</v>
      </c>
      <c r="B147" s="8">
        <v>0.25</v>
      </c>
      <c r="C147" s="5">
        <v>44</v>
      </c>
      <c r="D147" s="1">
        <v>0.41499999999999998</v>
      </c>
      <c r="E147" s="5">
        <v>41</v>
      </c>
      <c r="F147">
        <v>1</v>
      </c>
      <c r="G147">
        <v>2</v>
      </c>
      <c r="H147">
        <v>3</v>
      </c>
      <c r="I147">
        <v>13.0844170199037</v>
      </c>
    </row>
    <row r="148" spans="1:9" x14ac:dyDescent="0.2">
      <c r="A148" t="s">
        <v>65</v>
      </c>
      <c r="B148" s="8">
        <v>6.7000000000000004E-2</v>
      </c>
      <c r="C148" s="5">
        <v>30</v>
      </c>
      <c r="D148" s="1">
        <v>6.7000000000000004E-2</v>
      </c>
      <c r="E148" s="5">
        <v>30</v>
      </c>
      <c r="F148">
        <v>2</v>
      </c>
      <c r="G148">
        <v>1</v>
      </c>
      <c r="H148">
        <v>1</v>
      </c>
      <c r="I148">
        <v>21.5554277554923</v>
      </c>
    </row>
    <row r="149" spans="1:9" x14ac:dyDescent="0.2">
      <c r="A149" t="s">
        <v>64</v>
      </c>
      <c r="B149" s="8">
        <v>0</v>
      </c>
      <c r="C149" s="5">
        <v>34</v>
      </c>
      <c r="D149" s="1">
        <v>0.16</v>
      </c>
      <c r="E149" s="5">
        <v>31</v>
      </c>
      <c r="F149">
        <v>2</v>
      </c>
      <c r="G149">
        <v>1</v>
      </c>
      <c r="H149">
        <v>2</v>
      </c>
      <c r="I149">
        <v>18.9196362952718</v>
      </c>
    </row>
    <row r="150" spans="1:9" x14ac:dyDescent="0.2">
      <c r="A150" t="s">
        <v>35</v>
      </c>
      <c r="B150" s="8">
        <v>0.2</v>
      </c>
      <c r="C150" s="5">
        <v>50</v>
      </c>
      <c r="D150" s="1">
        <v>0.33</v>
      </c>
      <c r="E150" s="5">
        <v>46</v>
      </c>
      <c r="F150">
        <v>2</v>
      </c>
      <c r="G150">
        <v>2</v>
      </c>
      <c r="H150">
        <v>3</v>
      </c>
      <c r="I150">
        <v>11.883827613487499</v>
      </c>
    </row>
    <row r="151" spans="1:9" x14ac:dyDescent="0.2">
      <c r="A151" t="s">
        <v>56</v>
      </c>
      <c r="B151" s="8">
        <f>59/211</f>
        <v>0.27962085308056872</v>
      </c>
      <c r="C151" s="5">
        <v>211</v>
      </c>
      <c r="D151" s="1">
        <f>77/194</f>
        <v>0.39690721649484534</v>
      </c>
      <c r="E151" s="5">
        <v>194</v>
      </c>
      <c r="F151">
        <v>2</v>
      </c>
      <c r="G151">
        <v>2</v>
      </c>
      <c r="H151">
        <v>3</v>
      </c>
      <c r="I151">
        <v>37.120111065987501</v>
      </c>
    </row>
    <row r="152" spans="1:9" x14ac:dyDescent="0.2">
      <c r="A152" t="s">
        <v>67</v>
      </c>
      <c r="B152" s="8">
        <v>0.20899999999999999</v>
      </c>
      <c r="C152" s="5">
        <v>43</v>
      </c>
      <c r="D152" s="1">
        <v>0.41299999999999998</v>
      </c>
      <c r="E152" s="5">
        <v>46</v>
      </c>
      <c r="F152">
        <v>2</v>
      </c>
      <c r="G152">
        <v>2</v>
      </c>
      <c r="H152">
        <v>3</v>
      </c>
      <c r="I152">
        <v>10.520997269761001</v>
      </c>
    </row>
    <row r="153" spans="1:9" x14ac:dyDescent="0.2">
      <c r="C153" s="5" t="s">
        <v>6</v>
      </c>
      <c r="D153" t="s">
        <v>6</v>
      </c>
      <c r="E153" s="5" t="s">
        <v>6</v>
      </c>
    </row>
    <row r="154" spans="1:9" x14ac:dyDescent="0.2">
      <c r="C154" s="5">
        <f>SUM(C96:C151)</f>
        <v>3775</v>
      </c>
      <c r="D154" t="s">
        <v>6</v>
      </c>
      <c r="E154" s="5">
        <f>SUM(E96:E151)</f>
        <v>3767</v>
      </c>
      <c r="G154" s="2"/>
    </row>
    <row r="155" spans="1:9" x14ac:dyDescent="0.2">
      <c r="A155" s="2" t="s">
        <v>31</v>
      </c>
      <c r="B155" s="4" t="s">
        <v>22</v>
      </c>
      <c r="C155" s="6" t="s">
        <v>23</v>
      </c>
      <c r="D155" s="4" t="s">
        <v>33</v>
      </c>
      <c r="E155" s="6" t="s">
        <v>23</v>
      </c>
      <c r="F155" s="2" t="s">
        <v>25</v>
      </c>
      <c r="G155" s="2" t="s">
        <v>27</v>
      </c>
      <c r="H155" s="2" t="s">
        <v>26</v>
      </c>
      <c r="I155" s="2" t="s">
        <v>69</v>
      </c>
    </row>
    <row r="156" spans="1:9" x14ac:dyDescent="0.2">
      <c r="A156" t="s">
        <v>62</v>
      </c>
      <c r="B156" s="1">
        <v>0.72972972972972971</v>
      </c>
      <c r="C156" s="5">
        <v>74</v>
      </c>
      <c r="D156" s="1">
        <v>0.69736842105263153</v>
      </c>
      <c r="E156" s="5">
        <v>76</v>
      </c>
      <c r="F156">
        <v>1</v>
      </c>
      <c r="G156">
        <v>2</v>
      </c>
      <c r="H156">
        <v>2</v>
      </c>
      <c r="I156">
        <v>11.8700388904532</v>
      </c>
    </row>
    <row r="157" spans="1:9" x14ac:dyDescent="0.2">
      <c r="A157" t="s">
        <v>63</v>
      </c>
      <c r="B157" s="1">
        <v>0.27100000000000002</v>
      </c>
      <c r="C157" s="5">
        <v>90</v>
      </c>
      <c r="D157" s="1">
        <v>0.27500000000000002</v>
      </c>
      <c r="E157" s="5">
        <v>131</v>
      </c>
      <c r="F157">
        <v>1</v>
      </c>
      <c r="G157">
        <v>1</v>
      </c>
      <c r="H157">
        <v>2</v>
      </c>
      <c r="I157">
        <v>12.8333822820612</v>
      </c>
    </row>
    <row r="158" spans="1:9" x14ac:dyDescent="0.2">
      <c r="A158" t="s">
        <v>51</v>
      </c>
      <c r="B158" s="1">
        <v>0.36699999999999999</v>
      </c>
      <c r="C158" s="5">
        <v>30</v>
      </c>
      <c r="D158" s="1">
        <v>0</v>
      </c>
      <c r="E158" s="5">
        <v>30</v>
      </c>
      <c r="F158">
        <v>1</v>
      </c>
      <c r="G158">
        <v>1</v>
      </c>
      <c r="H158">
        <v>1</v>
      </c>
      <c r="I158">
        <v>10.6638623551704</v>
      </c>
    </row>
    <row r="159" spans="1:9" x14ac:dyDescent="0.2">
      <c r="A159" t="s">
        <v>37</v>
      </c>
      <c r="B159" s="1">
        <v>0.47599999999999998</v>
      </c>
      <c r="C159" s="5">
        <v>42</v>
      </c>
      <c r="D159" s="1">
        <v>0.11899999999999999</v>
      </c>
      <c r="E159" s="5">
        <v>42</v>
      </c>
      <c r="F159">
        <v>1</v>
      </c>
      <c r="G159">
        <v>1</v>
      </c>
      <c r="H159">
        <v>1</v>
      </c>
      <c r="I159">
        <v>10.502605196997701</v>
      </c>
    </row>
    <row r="160" spans="1:9" x14ac:dyDescent="0.2">
      <c r="A160" t="s">
        <v>1</v>
      </c>
      <c r="B160" s="1">
        <v>0.39</v>
      </c>
      <c r="C160" s="5">
        <v>36</v>
      </c>
      <c r="D160" s="1">
        <v>0</v>
      </c>
      <c r="E160" s="5">
        <v>34</v>
      </c>
      <c r="F160">
        <v>1</v>
      </c>
      <c r="G160">
        <v>1</v>
      </c>
      <c r="H160">
        <v>2</v>
      </c>
      <c r="I160">
        <v>11.1852377857065</v>
      </c>
    </row>
    <row r="161" spans="1:9" x14ac:dyDescent="0.2">
      <c r="A161" t="s">
        <v>45</v>
      </c>
      <c r="B161" s="1">
        <v>0.51</v>
      </c>
      <c r="C161" s="5">
        <v>49</v>
      </c>
      <c r="D161" s="1">
        <v>0.12</v>
      </c>
      <c r="E161" s="5">
        <v>59</v>
      </c>
      <c r="F161">
        <v>1</v>
      </c>
      <c r="G161">
        <v>2</v>
      </c>
      <c r="H161">
        <v>3</v>
      </c>
      <c r="I161">
        <v>11.166773727879701</v>
      </c>
    </row>
    <row r="162" spans="1:9" x14ac:dyDescent="0.2">
      <c r="A162" t="s">
        <v>57</v>
      </c>
      <c r="B162" s="1">
        <f>69/213</f>
        <v>0.323943661971831</v>
      </c>
      <c r="C162" s="5">
        <v>213</v>
      </c>
      <c r="D162" s="1">
        <f>30/219</f>
        <v>0.13698630136986301</v>
      </c>
      <c r="E162" s="5">
        <v>219</v>
      </c>
      <c r="F162">
        <v>1</v>
      </c>
      <c r="G162">
        <v>2</v>
      </c>
      <c r="H162">
        <v>3</v>
      </c>
      <c r="I162">
        <v>14.276503849828799</v>
      </c>
    </row>
    <row r="163" spans="1:9" x14ac:dyDescent="0.2">
      <c r="A163" t="s">
        <v>52</v>
      </c>
      <c r="B163" s="1">
        <v>0.5</v>
      </c>
      <c r="C163" s="5">
        <v>18</v>
      </c>
      <c r="D163" s="1">
        <v>0.36399999999999999</v>
      </c>
      <c r="E163" s="5">
        <v>22</v>
      </c>
      <c r="F163">
        <v>1</v>
      </c>
      <c r="G163">
        <v>2</v>
      </c>
      <c r="H163">
        <v>2</v>
      </c>
      <c r="I163">
        <v>6.5029304056606998</v>
      </c>
    </row>
    <row r="164" spans="1:9" x14ac:dyDescent="0.2">
      <c r="A164" t="s">
        <v>66</v>
      </c>
      <c r="B164" s="1">
        <v>0.34100000000000003</v>
      </c>
      <c r="C164" s="5">
        <v>44</v>
      </c>
      <c r="D164" s="1">
        <v>9.8000000000000004E-2</v>
      </c>
      <c r="E164" s="5">
        <v>41</v>
      </c>
      <c r="F164">
        <v>1</v>
      </c>
      <c r="G164">
        <v>2</v>
      </c>
      <c r="H164">
        <v>3</v>
      </c>
      <c r="I164">
        <v>10.9986655062418</v>
      </c>
    </row>
    <row r="165" spans="1:9" x14ac:dyDescent="0.2">
      <c r="A165" t="s">
        <v>65</v>
      </c>
      <c r="B165" s="1">
        <v>0.26600000000000001</v>
      </c>
      <c r="C165" s="5">
        <v>30</v>
      </c>
      <c r="D165" s="1">
        <v>0</v>
      </c>
      <c r="E165" s="5">
        <v>30</v>
      </c>
      <c r="F165">
        <v>2</v>
      </c>
      <c r="G165">
        <v>1</v>
      </c>
      <c r="H165">
        <v>1</v>
      </c>
      <c r="I165">
        <v>15.4271791559084</v>
      </c>
    </row>
    <row r="166" spans="1:9" x14ac:dyDescent="0.2">
      <c r="A166" t="s">
        <v>64</v>
      </c>
      <c r="B166" s="1">
        <v>0.11</v>
      </c>
      <c r="C166" s="5">
        <v>34</v>
      </c>
      <c r="D166" s="1">
        <v>0</v>
      </c>
      <c r="E166" s="5">
        <v>31</v>
      </c>
      <c r="F166">
        <v>2</v>
      </c>
      <c r="G166">
        <v>1</v>
      </c>
      <c r="H166">
        <v>2</v>
      </c>
      <c r="I166">
        <v>20.998869555752801</v>
      </c>
    </row>
    <row r="167" spans="1:9" x14ac:dyDescent="0.2">
      <c r="A167" t="s">
        <v>35</v>
      </c>
      <c r="B167" s="1">
        <v>0.16</v>
      </c>
      <c r="C167" s="5">
        <v>50</v>
      </c>
      <c r="D167" s="1">
        <v>0.09</v>
      </c>
      <c r="E167" s="5">
        <v>46</v>
      </c>
      <c r="F167">
        <v>2</v>
      </c>
      <c r="G167">
        <v>2</v>
      </c>
      <c r="H167">
        <v>3</v>
      </c>
      <c r="I167">
        <v>19.081492579074101</v>
      </c>
    </row>
    <row r="168" spans="1:9" x14ac:dyDescent="0.2">
      <c r="A168" t="s">
        <v>56</v>
      </c>
      <c r="B168" s="1">
        <f>60/211</f>
        <v>0.28436018957345971</v>
      </c>
      <c r="C168" s="5">
        <v>211</v>
      </c>
      <c r="D168" s="1">
        <f>16/194</f>
        <v>8.247422680412371E-2</v>
      </c>
      <c r="E168" s="5">
        <v>194</v>
      </c>
      <c r="F168">
        <v>2</v>
      </c>
      <c r="G168">
        <v>2</v>
      </c>
      <c r="H168">
        <v>3</v>
      </c>
      <c r="I168">
        <v>27.293200842641301</v>
      </c>
    </row>
    <row r="169" spans="1:9" x14ac:dyDescent="0.2">
      <c r="A169" t="s">
        <v>67</v>
      </c>
      <c r="B169" s="1">
        <v>0.14000000000000001</v>
      </c>
      <c r="C169" s="5">
        <v>43</v>
      </c>
      <c r="D169" s="1">
        <v>0.152</v>
      </c>
      <c r="E169" s="5">
        <v>46</v>
      </c>
      <c r="F169">
        <v>2</v>
      </c>
      <c r="G169">
        <v>2</v>
      </c>
      <c r="H169">
        <v>3</v>
      </c>
      <c r="I169">
        <v>17.199257866623402</v>
      </c>
    </row>
    <row r="170" spans="1:9" x14ac:dyDescent="0.2">
      <c r="C170" s="5" t="s">
        <v>6</v>
      </c>
      <c r="D170" t="s">
        <v>6</v>
      </c>
      <c r="E170" s="5" t="s">
        <v>6</v>
      </c>
    </row>
    <row r="171" spans="1:9" x14ac:dyDescent="0.2">
      <c r="A171" s="2" t="s">
        <v>32</v>
      </c>
      <c r="B171" s="4" t="s">
        <v>22</v>
      </c>
      <c r="C171" s="6" t="s">
        <v>23</v>
      </c>
      <c r="D171" s="4" t="s">
        <v>33</v>
      </c>
      <c r="E171" s="6" t="s">
        <v>23</v>
      </c>
      <c r="F171" s="2" t="s">
        <v>25</v>
      </c>
      <c r="G171" s="2" t="s">
        <v>27</v>
      </c>
      <c r="H171" s="2" t="s">
        <v>26</v>
      </c>
      <c r="I171" s="2" t="s">
        <v>69</v>
      </c>
    </row>
    <row r="172" spans="1:9" x14ac:dyDescent="0.2">
      <c r="A172" t="s">
        <v>62</v>
      </c>
      <c r="B172" s="1">
        <v>0.27027027027027029</v>
      </c>
      <c r="C172" s="5">
        <v>74</v>
      </c>
      <c r="D172" s="1">
        <v>0.30263157894736842</v>
      </c>
      <c r="E172" s="5">
        <v>76</v>
      </c>
      <c r="F172">
        <v>1</v>
      </c>
      <c r="G172">
        <v>2</v>
      </c>
      <c r="H172">
        <v>2</v>
      </c>
      <c r="I172">
        <v>13.4789819050345</v>
      </c>
    </row>
    <row r="173" spans="1:9" x14ac:dyDescent="0.2">
      <c r="A173" t="s">
        <v>63</v>
      </c>
      <c r="B173" s="1">
        <v>0.59399999999999997</v>
      </c>
      <c r="C173" s="5">
        <v>90</v>
      </c>
      <c r="D173" s="1">
        <v>0.54900000000000004</v>
      </c>
      <c r="E173" s="5">
        <v>131</v>
      </c>
      <c r="F173">
        <v>1</v>
      </c>
      <c r="G173">
        <v>1</v>
      </c>
      <c r="H173">
        <v>2</v>
      </c>
      <c r="I173">
        <v>16.0530752512684</v>
      </c>
    </row>
    <row r="174" spans="1:9" x14ac:dyDescent="0.2">
      <c r="A174" t="s">
        <v>51</v>
      </c>
      <c r="B174" s="1">
        <v>0.23300000000000001</v>
      </c>
      <c r="C174" s="5">
        <v>30</v>
      </c>
      <c r="D174" s="1">
        <v>0.46700000000000003</v>
      </c>
      <c r="E174" s="5">
        <v>30</v>
      </c>
      <c r="F174">
        <v>1</v>
      </c>
      <c r="G174">
        <v>1</v>
      </c>
      <c r="H174">
        <v>1</v>
      </c>
      <c r="I174">
        <v>5.1464074966602604</v>
      </c>
    </row>
    <row r="175" spans="1:9" x14ac:dyDescent="0.2">
      <c r="A175" t="s">
        <v>37</v>
      </c>
      <c r="B175" s="1">
        <v>0.40500000000000003</v>
      </c>
      <c r="C175" s="5">
        <v>42</v>
      </c>
      <c r="D175" s="1">
        <v>0.45200000000000001</v>
      </c>
      <c r="E175" s="5">
        <v>42</v>
      </c>
      <c r="F175">
        <v>1</v>
      </c>
      <c r="G175">
        <v>1</v>
      </c>
      <c r="H175">
        <v>1</v>
      </c>
      <c r="I175">
        <v>6.3048633807850303</v>
      </c>
    </row>
    <row r="176" spans="1:9" x14ac:dyDescent="0.2">
      <c r="A176" t="s">
        <v>1</v>
      </c>
      <c r="B176" s="1">
        <v>0.53</v>
      </c>
      <c r="C176" s="5">
        <v>36</v>
      </c>
      <c r="D176" s="1">
        <v>0.5</v>
      </c>
      <c r="E176" s="5">
        <v>34</v>
      </c>
      <c r="F176">
        <v>1</v>
      </c>
      <c r="G176">
        <v>1</v>
      </c>
      <c r="H176">
        <v>2</v>
      </c>
      <c r="I176">
        <v>5.1398019574057496</v>
      </c>
    </row>
    <row r="177" spans="1:9" x14ac:dyDescent="0.2">
      <c r="A177" t="s">
        <v>45</v>
      </c>
      <c r="B177" s="1">
        <v>0.33</v>
      </c>
      <c r="C177" s="5">
        <v>49</v>
      </c>
      <c r="D177" s="1">
        <v>0.24</v>
      </c>
      <c r="E177" s="5">
        <v>59</v>
      </c>
      <c r="F177">
        <v>1</v>
      </c>
      <c r="G177">
        <v>2</v>
      </c>
      <c r="H177">
        <v>3</v>
      </c>
      <c r="I177">
        <v>9.6474817686160197</v>
      </c>
    </row>
    <row r="178" spans="1:9" x14ac:dyDescent="0.2">
      <c r="A178" t="s">
        <v>57</v>
      </c>
      <c r="B178" s="1">
        <f>67/213</f>
        <v>0.31455399061032863</v>
      </c>
      <c r="C178" s="5">
        <v>213</v>
      </c>
      <c r="D178" s="1">
        <f>86/219</f>
        <v>0.39269406392694062</v>
      </c>
      <c r="E178" s="5">
        <v>219</v>
      </c>
      <c r="F178">
        <v>1</v>
      </c>
      <c r="G178">
        <v>2</v>
      </c>
      <c r="H178">
        <v>3</v>
      </c>
      <c r="I178">
        <v>34.893764363866197</v>
      </c>
    </row>
    <row r="179" spans="1:9" x14ac:dyDescent="0.2">
      <c r="A179" t="s">
        <v>52</v>
      </c>
      <c r="B179" s="1">
        <v>0.5</v>
      </c>
      <c r="C179" s="5">
        <v>18</v>
      </c>
      <c r="D179" s="1">
        <v>0.63600000000000001</v>
      </c>
      <c r="E179" s="5">
        <v>22</v>
      </c>
      <c r="F179">
        <v>1</v>
      </c>
      <c r="G179">
        <v>2</v>
      </c>
      <c r="H179">
        <v>2</v>
      </c>
      <c r="I179">
        <v>3.0049910953685401</v>
      </c>
    </row>
    <row r="180" spans="1:9" x14ac:dyDescent="0.2">
      <c r="A180" t="s">
        <v>66</v>
      </c>
      <c r="B180" s="1">
        <v>0.40899999999999997</v>
      </c>
      <c r="C180" s="5">
        <v>44</v>
      </c>
      <c r="D180" s="1">
        <v>0.48799999999999999</v>
      </c>
      <c r="E180" s="5">
        <v>41</v>
      </c>
      <c r="F180">
        <v>1</v>
      </c>
      <c r="G180">
        <v>2</v>
      </c>
      <c r="H180">
        <v>3</v>
      </c>
      <c r="I180">
        <v>6.3306327809954599</v>
      </c>
    </row>
    <row r="181" spans="1:9" x14ac:dyDescent="0.2">
      <c r="A181" t="s">
        <v>65</v>
      </c>
      <c r="B181" s="1">
        <v>0.66700000000000004</v>
      </c>
      <c r="C181" s="5">
        <v>30</v>
      </c>
      <c r="D181" s="1">
        <v>0.93300000000000005</v>
      </c>
      <c r="E181" s="5">
        <v>30</v>
      </c>
      <c r="F181">
        <v>2</v>
      </c>
      <c r="G181">
        <v>1</v>
      </c>
      <c r="H181">
        <v>1</v>
      </c>
      <c r="I181">
        <v>18.558427970331699</v>
      </c>
    </row>
    <row r="182" spans="1:9" x14ac:dyDescent="0.2">
      <c r="A182" t="s">
        <v>64</v>
      </c>
      <c r="B182" s="1">
        <v>0.88</v>
      </c>
      <c r="C182" s="5">
        <v>34</v>
      </c>
      <c r="D182" s="1">
        <v>0.84</v>
      </c>
      <c r="E182" s="5">
        <v>31</v>
      </c>
      <c r="F182">
        <v>2</v>
      </c>
      <c r="G182">
        <v>1</v>
      </c>
      <c r="H182">
        <v>2</v>
      </c>
      <c r="I182">
        <v>20.1066986597016</v>
      </c>
    </row>
    <row r="183" spans="1:9" x14ac:dyDescent="0.2">
      <c r="A183" t="s">
        <v>35</v>
      </c>
      <c r="B183" s="1">
        <v>0.64</v>
      </c>
      <c r="C183" s="5">
        <v>50</v>
      </c>
      <c r="D183" s="1">
        <v>0.59</v>
      </c>
      <c r="E183" s="5">
        <v>46</v>
      </c>
      <c r="F183">
        <v>2</v>
      </c>
      <c r="G183">
        <v>2</v>
      </c>
      <c r="H183">
        <v>3</v>
      </c>
      <c r="I183">
        <v>18.297237863777202</v>
      </c>
    </row>
    <row r="184" spans="1:9" x14ac:dyDescent="0.2">
      <c r="A184" t="s">
        <v>56</v>
      </c>
      <c r="B184" s="1">
        <f>92/211</f>
        <v>0.43601895734597157</v>
      </c>
      <c r="C184" s="5">
        <v>211</v>
      </c>
      <c r="D184" s="1">
        <f>101/194</f>
        <v>0.52061855670103097</v>
      </c>
      <c r="E184" s="5">
        <v>194</v>
      </c>
      <c r="F184">
        <v>2</v>
      </c>
      <c r="G184">
        <v>2</v>
      </c>
      <c r="H184">
        <v>3</v>
      </c>
      <c r="I184">
        <v>25.242189970054</v>
      </c>
    </row>
    <row r="185" spans="1:9" x14ac:dyDescent="0.2">
      <c r="A185" t="s">
        <v>67</v>
      </c>
      <c r="B185" s="1">
        <v>0.65100000000000002</v>
      </c>
      <c r="C185" s="5">
        <v>43</v>
      </c>
      <c r="D185" s="1">
        <v>0.435</v>
      </c>
      <c r="E185" s="5">
        <v>46</v>
      </c>
      <c r="F185">
        <v>2</v>
      </c>
      <c r="G185">
        <v>2</v>
      </c>
      <c r="H185">
        <v>3</v>
      </c>
      <c r="I185">
        <v>17.7954455361355</v>
      </c>
    </row>
    <row r="187" spans="1:9" x14ac:dyDescent="0.2">
      <c r="A187" s="3" t="s">
        <v>46</v>
      </c>
      <c r="G187" s="2"/>
    </row>
    <row r="188" spans="1:9" x14ac:dyDescent="0.2">
      <c r="A188" s="2" t="s">
        <v>47</v>
      </c>
      <c r="B188" s="4" t="s">
        <v>24</v>
      </c>
      <c r="C188" s="6" t="s">
        <v>23</v>
      </c>
      <c r="D188" s="4" t="s">
        <v>33</v>
      </c>
      <c r="E188" s="6" t="s">
        <v>23</v>
      </c>
      <c r="F188" s="2" t="s">
        <v>25</v>
      </c>
      <c r="G188" s="2" t="s">
        <v>27</v>
      </c>
      <c r="H188" s="2" t="s">
        <v>26</v>
      </c>
      <c r="I188" s="2" t="s">
        <v>69</v>
      </c>
    </row>
    <row r="189" spans="1:9" x14ac:dyDescent="0.2">
      <c r="A189" t="s">
        <v>38</v>
      </c>
      <c r="B189" s="1">
        <v>0.31</v>
      </c>
      <c r="C189" s="5">
        <v>24</v>
      </c>
      <c r="D189" s="1">
        <v>0.7</v>
      </c>
      <c r="E189" s="5">
        <v>24</v>
      </c>
      <c r="F189">
        <v>1</v>
      </c>
      <c r="G189">
        <v>1</v>
      </c>
      <c r="H189">
        <v>1</v>
      </c>
      <c r="I189">
        <v>10.309130142444101</v>
      </c>
    </row>
    <row r="190" spans="1:9" x14ac:dyDescent="0.2">
      <c r="A190" t="s">
        <v>0</v>
      </c>
      <c r="B190" s="1">
        <v>0.11899999999999999</v>
      </c>
      <c r="C190" s="5">
        <v>42</v>
      </c>
      <c r="D190" s="1">
        <v>0.42899999999999999</v>
      </c>
      <c r="E190" s="5">
        <v>42</v>
      </c>
      <c r="F190">
        <v>1</v>
      </c>
      <c r="G190">
        <v>1</v>
      </c>
      <c r="H190">
        <v>1</v>
      </c>
      <c r="I190">
        <v>14.307802532222</v>
      </c>
    </row>
    <row r="191" spans="1:9" x14ac:dyDescent="0.2">
      <c r="A191" t="s">
        <v>1</v>
      </c>
      <c r="B191" s="1">
        <v>0.25</v>
      </c>
      <c r="C191" s="5">
        <v>36</v>
      </c>
      <c r="D191" s="1">
        <v>0.5</v>
      </c>
      <c r="E191" s="5">
        <v>34</v>
      </c>
      <c r="F191">
        <v>1</v>
      </c>
      <c r="G191">
        <v>1</v>
      </c>
      <c r="H191">
        <v>2</v>
      </c>
      <c r="I191">
        <v>12.167600612289</v>
      </c>
    </row>
    <row r="192" spans="1:9" x14ac:dyDescent="0.2">
      <c r="A192" t="s">
        <v>39</v>
      </c>
      <c r="B192" s="1">
        <v>0.09</v>
      </c>
      <c r="C192" s="5">
        <v>32</v>
      </c>
      <c r="D192" s="1">
        <v>0.09</v>
      </c>
      <c r="E192" s="5">
        <v>32</v>
      </c>
      <c r="F192">
        <v>1</v>
      </c>
      <c r="G192">
        <v>2</v>
      </c>
      <c r="H192">
        <v>2</v>
      </c>
      <c r="I192">
        <v>16.509955276330601</v>
      </c>
    </row>
    <row r="193" spans="1:9" x14ac:dyDescent="0.2">
      <c r="A193" t="s">
        <v>3</v>
      </c>
      <c r="B193" s="1">
        <v>0.3</v>
      </c>
      <c r="C193" s="5">
        <v>66</v>
      </c>
      <c r="D193" s="1">
        <v>0.64</v>
      </c>
      <c r="E193" s="5">
        <v>59</v>
      </c>
      <c r="F193">
        <v>1</v>
      </c>
      <c r="G193">
        <v>2</v>
      </c>
      <c r="H193">
        <v>3</v>
      </c>
      <c r="I193">
        <v>15.0861897336734</v>
      </c>
    </row>
    <row r="194" spans="1:9" x14ac:dyDescent="0.2">
      <c r="A194" t="s">
        <v>57</v>
      </c>
      <c r="B194" s="1">
        <f>77/208</f>
        <v>0.37019230769230771</v>
      </c>
      <c r="C194" s="5">
        <v>208</v>
      </c>
      <c r="D194" s="1">
        <f>103/219</f>
        <v>0.47031963470319632</v>
      </c>
      <c r="E194" s="5">
        <v>219</v>
      </c>
      <c r="F194">
        <v>1</v>
      </c>
      <c r="G194">
        <v>2</v>
      </c>
      <c r="H194">
        <v>3</v>
      </c>
      <c r="I194">
        <v>19.134678669029601</v>
      </c>
    </row>
    <row r="195" spans="1:9" x14ac:dyDescent="0.2">
      <c r="A195" t="s">
        <v>66</v>
      </c>
      <c r="B195" s="1">
        <v>0.41499999999999998</v>
      </c>
      <c r="C195" s="5">
        <v>41</v>
      </c>
      <c r="D195" s="1">
        <v>0.41499999999999998</v>
      </c>
      <c r="E195" s="5">
        <v>41</v>
      </c>
      <c r="F195">
        <v>1</v>
      </c>
      <c r="G195">
        <v>2</v>
      </c>
      <c r="H195">
        <v>3</v>
      </c>
      <c r="I195">
        <v>12.484643034011199</v>
      </c>
    </row>
    <row r="196" spans="1:9" x14ac:dyDescent="0.2">
      <c r="A196" t="s">
        <v>64</v>
      </c>
      <c r="B196" s="1">
        <v>0.03</v>
      </c>
      <c r="C196" s="5">
        <v>31</v>
      </c>
      <c r="D196" s="1">
        <v>0.16</v>
      </c>
      <c r="E196" s="5">
        <v>31</v>
      </c>
      <c r="F196">
        <v>2</v>
      </c>
      <c r="G196">
        <v>1</v>
      </c>
      <c r="H196">
        <v>2</v>
      </c>
      <c r="I196">
        <v>24.663779458598601</v>
      </c>
    </row>
    <row r="197" spans="1:9" x14ac:dyDescent="0.2">
      <c r="A197" t="s">
        <v>53</v>
      </c>
      <c r="B197" s="1">
        <v>0.38</v>
      </c>
      <c r="C197" s="5">
        <v>48</v>
      </c>
      <c r="D197" s="1">
        <v>0.33</v>
      </c>
      <c r="E197" s="5">
        <v>46</v>
      </c>
      <c r="F197">
        <v>2</v>
      </c>
      <c r="G197">
        <v>2</v>
      </c>
      <c r="H197">
        <v>3</v>
      </c>
      <c r="I197">
        <v>15.2345359651792</v>
      </c>
    </row>
    <row r="198" spans="1:9" x14ac:dyDescent="0.2">
      <c r="A198" t="s">
        <v>56</v>
      </c>
      <c r="B198" s="1">
        <v>0.23333333333333334</v>
      </c>
      <c r="C198" s="5">
        <v>210</v>
      </c>
      <c r="D198" s="1">
        <f>77/194</f>
        <v>0.39690721649484534</v>
      </c>
      <c r="E198" s="5">
        <v>194</v>
      </c>
      <c r="F198">
        <v>2</v>
      </c>
      <c r="G198">
        <v>2</v>
      </c>
      <c r="H198">
        <v>3</v>
      </c>
      <c r="I198">
        <v>44.400218220246899</v>
      </c>
    </row>
    <row r="199" spans="1:9" x14ac:dyDescent="0.2">
      <c r="A199" t="s">
        <v>67</v>
      </c>
      <c r="B199" s="1">
        <v>0.24399999999999999</v>
      </c>
      <c r="C199" s="5">
        <v>45</v>
      </c>
      <c r="D199" s="1">
        <v>0.41299999999999998</v>
      </c>
      <c r="E199" s="5">
        <v>46</v>
      </c>
      <c r="F199">
        <v>2</v>
      </c>
      <c r="G199">
        <v>2</v>
      </c>
      <c r="H199">
        <v>3</v>
      </c>
      <c r="I199">
        <v>15.701466355975199</v>
      </c>
    </row>
    <row r="200" spans="1:9" x14ac:dyDescent="0.2">
      <c r="C200" s="5" t="s">
        <v>6</v>
      </c>
      <c r="D200" t="s">
        <v>6</v>
      </c>
      <c r="E200" s="5" t="s">
        <v>6</v>
      </c>
    </row>
    <row r="201" spans="1:9" x14ac:dyDescent="0.2">
      <c r="A201" s="2" t="s">
        <v>31</v>
      </c>
      <c r="B201" s="4" t="s">
        <v>24</v>
      </c>
      <c r="C201" s="6" t="s">
        <v>23</v>
      </c>
      <c r="D201" s="4" t="s">
        <v>33</v>
      </c>
      <c r="E201" s="6" t="s">
        <v>23</v>
      </c>
      <c r="F201" s="2" t="s">
        <v>25</v>
      </c>
      <c r="G201" s="2" t="s">
        <v>27</v>
      </c>
      <c r="H201" s="2" t="s">
        <v>26</v>
      </c>
      <c r="I201" s="2" t="s">
        <v>69</v>
      </c>
    </row>
    <row r="202" spans="1:9" x14ac:dyDescent="0.2">
      <c r="A202" t="s">
        <v>38</v>
      </c>
      <c r="B202" s="1">
        <v>0.41</v>
      </c>
      <c r="C202" s="5">
        <v>24</v>
      </c>
      <c r="D202" s="1">
        <v>0.04</v>
      </c>
      <c r="E202" s="5">
        <v>24</v>
      </c>
      <c r="F202">
        <v>1</v>
      </c>
      <c r="G202">
        <v>1</v>
      </c>
      <c r="H202">
        <v>1</v>
      </c>
      <c r="I202">
        <v>7.0264114640456503</v>
      </c>
    </row>
    <row r="203" spans="1:9" x14ac:dyDescent="0.2">
      <c r="A203" t="s">
        <v>0</v>
      </c>
      <c r="B203" s="1">
        <v>0.31</v>
      </c>
      <c r="C203" s="5">
        <v>42</v>
      </c>
      <c r="D203" s="1">
        <v>0.11899999999999999</v>
      </c>
      <c r="E203" s="5">
        <v>42</v>
      </c>
      <c r="F203">
        <v>1</v>
      </c>
      <c r="G203">
        <v>1</v>
      </c>
      <c r="H203">
        <v>1</v>
      </c>
      <c r="I203">
        <v>10.0056518044307</v>
      </c>
    </row>
    <row r="204" spans="1:9" x14ac:dyDescent="0.2">
      <c r="A204" t="s">
        <v>1</v>
      </c>
      <c r="B204" s="1">
        <v>0.19</v>
      </c>
      <c r="C204" s="5">
        <v>36</v>
      </c>
      <c r="D204" s="1">
        <v>0</v>
      </c>
      <c r="E204" s="5">
        <v>34</v>
      </c>
      <c r="F204">
        <v>1</v>
      </c>
      <c r="G204">
        <v>1</v>
      </c>
      <c r="H204">
        <v>2</v>
      </c>
      <c r="I204">
        <v>14.2828029396441</v>
      </c>
    </row>
    <row r="205" spans="1:9" x14ac:dyDescent="0.2">
      <c r="A205" t="s">
        <v>39</v>
      </c>
      <c r="B205" s="1">
        <v>0.17</v>
      </c>
      <c r="C205" s="5">
        <v>32</v>
      </c>
      <c r="D205" s="1">
        <v>0.12</v>
      </c>
      <c r="E205" s="5">
        <v>32</v>
      </c>
      <c r="F205">
        <v>1</v>
      </c>
      <c r="G205">
        <v>2</v>
      </c>
      <c r="H205">
        <v>2</v>
      </c>
      <c r="I205">
        <v>9.8823571015574991</v>
      </c>
    </row>
    <row r="206" spans="1:9" x14ac:dyDescent="0.2">
      <c r="A206" t="s">
        <v>3</v>
      </c>
      <c r="B206" s="1">
        <v>0.23</v>
      </c>
      <c r="C206" s="5">
        <v>66</v>
      </c>
      <c r="D206" s="1">
        <v>0.12</v>
      </c>
      <c r="E206" s="5">
        <v>59</v>
      </c>
      <c r="F206">
        <v>1</v>
      </c>
      <c r="G206">
        <v>2</v>
      </c>
      <c r="H206">
        <v>3</v>
      </c>
      <c r="I206">
        <v>14.7795414568458</v>
      </c>
    </row>
    <row r="207" spans="1:9" x14ac:dyDescent="0.2">
      <c r="A207" t="s">
        <v>57</v>
      </c>
      <c r="B207" s="1">
        <f>56/208</f>
        <v>0.26923076923076922</v>
      </c>
      <c r="C207" s="5">
        <v>208</v>
      </c>
      <c r="D207" s="1">
        <f>30/219</f>
        <v>0.13698630136986301</v>
      </c>
      <c r="E207" s="5">
        <v>219</v>
      </c>
      <c r="F207">
        <v>1</v>
      </c>
      <c r="G207">
        <v>2</v>
      </c>
      <c r="H207">
        <v>3</v>
      </c>
      <c r="I207">
        <v>27.2447916749814</v>
      </c>
    </row>
    <row r="208" spans="1:9" ht="15.75" customHeight="1" x14ac:dyDescent="0.2">
      <c r="A208" t="s">
        <v>48</v>
      </c>
      <c r="B208" s="1">
        <v>0.4</v>
      </c>
      <c r="C208" s="5">
        <v>10</v>
      </c>
      <c r="D208" s="1">
        <v>0.36399999999999999</v>
      </c>
      <c r="E208" s="5">
        <v>22</v>
      </c>
      <c r="F208">
        <v>1</v>
      </c>
      <c r="G208">
        <v>2</v>
      </c>
      <c r="H208">
        <v>2</v>
      </c>
      <c r="I208">
        <v>2.6385448659276198</v>
      </c>
    </row>
    <row r="209" spans="1:9" ht="15.75" customHeight="1" x14ac:dyDescent="0.2">
      <c r="A209" t="s">
        <v>66</v>
      </c>
      <c r="B209" s="1">
        <v>0.122</v>
      </c>
      <c r="C209" s="5">
        <v>41</v>
      </c>
      <c r="D209" s="1">
        <v>9.8000000000000004E-2</v>
      </c>
      <c r="E209" s="5">
        <v>41</v>
      </c>
      <c r="F209">
        <v>1</v>
      </c>
      <c r="G209">
        <v>2</v>
      </c>
      <c r="H209">
        <v>3</v>
      </c>
      <c r="I209">
        <v>14.1398986925676</v>
      </c>
    </row>
    <row r="210" spans="1:9" x14ac:dyDescent="0.2">
      <c r="A210" t="s">
        <v>64</v>
      </c>
      <c r="B210" s="1">
        <v>0.1</v>
      </c>
      <c r="C210" s="5">
        <v>31</v>
      </c>
      <c r="D210" s="1">
        <v>0</v>
      </c>
      <c r="E210" s="5">
        <v>31</v>
      </c>
      <c r="F210">
        <v>2</v>
      </c>
      <c r="G210">
        <v>1</v>
      </c>
      <c r="H210">
        <v>2</v>
      </c>
      <c r="I210">
        <v>23.829126416462898</v>
      </c>
    </row>
    <row r="211" spans="1:9" x14ac:dyDescent="0.2">
      <c r="A211" t="s">
        <v>53</v>
      </c>
      <c r="B211" s="1">
        <v>0.17</v>
      </c>
      <c r="C211" s="5">
        <v>48</v>
      </c>
      <c r="D211" s="1">
        <v>0.09</v>
      </c>
      <c r="E211" s="5">
        <v>46</v>
      </c>
      <c r="F211">
        <v>2</v>
      </c>
      <c r="G211">
        <v>2</v>
      </c>
      <c r="H211">
        <v>3</v>
      </c>
      <c r="I211">
        <v>20.328092854785702</v>
      </c>
    </row>
    <row r="212" spans="1:9" x14ac:dyDescent="0.2">
      <c r="A212" t="s">
        <v>56</v>
      </c>
      <c r="B212" s="1">
        <f>52/210</f>
        <v>0.24761904761904763</v>
      </c>
      <c r="C212" s="5">
        <v>210</v>
      </c>
      <c r="D212" s="1">
        <f>16/194</f>
        <v>8.247422680412371E-2</v>
      </c>
      <c r="E212" s="5">
        <v>194</v>
      </c>
      <c r="F212">
        <v>2</v>
      </c>
      <c r="G212">
        <v>2</v>
      </c>
      <c r="H212">
        <v>3</v>
      </c>
      <c r="I212">
        <v>37.100429171692298</v>
      </c>
    </row>
    <row r="213" spans="1:9" x14ac:dyDescent="0.2">
      <c r="A213" t="s">
        <v>67</v>
      </c>
      <c r="B213" s="1">
        <v>0.13300000000000001</v>
      </c>
      <c r="C213" s="5">
        <v>45</v>
      </c>
      <c r="D213" s="1">
        <v>0.152</v>
      </c>
      <c r="E213" s="5">
        <v>46</v>
      </c>
      <c r="F213">
        <v>2</v>
      </c>
      <c r="G213">
        <v>2</v>
      </c>
      <c r="H213">
        <v>3</v>
      </c>
      <c r="I213">
        <v>18.742351557059099</v>
      </c>
    </row>
    <row r="214" spans="1:9" x14ac:dyDescent="0.2">
      <c r="C214" s="5" t="s">
        <v>6</v>
      </c>
      <c r="D214" t="s">
        <v>6</v>
      </c>
      <c r="E214" s="5" t="s">
        <v>6</v>
      </c>
    </row>
    <row r="215" spans="1:9" x14ac:dyDescent="0.2">
      <c r="A215" s="2" t="s">
        <v>32</v>
      </c>
      <c r="B215" s="4" t="s">
        <v>24</v>
      </c>
      <c r="C215" s="6" t="s">
        <v>23</v>
      </c>
      <c r="D215" s="4" t="s">
        <v>33</v>
      </c>
      <c r="E215" s="6" t="s">
        <v>23</v>
      </c>
      <c r="F215" s="2" t="s">
        <v>25</v>
      </c>
      <c r="G215" s="2" t="s">
        <v>27</v>
      </c>
      <c r="H215" s="2" t="s">
        <v>26</v>
      </c>
      <c r="I215" s="2" t="s">
        <v>69</v>
      </c>
    </row>
    <row r="216" spans="1:9" x14ac:dyDescent="0.2">
      <c r="A216" t="s">
        <v>38</v>
      </c>
      <c r="B216" s="1">
        <v>0.28000000000000003</v>
      </c>
      <c r="C216" s="5">
        <v>24</v>
      </c>
      <c r="D216" s="1">
        <v>0.26</v>
      </c>
      <c r="E216" s="5">
        <v>24</v>
      </c>
      <c r="F216">
        <v>1</v>
      </c>
      <c r="G216">
        <v>1</v>
      </c>
      <c r="H216">
        <v>1</v>
      </c>
      <c r="I216">
        <v>8.1150087301174292</v>
      </c>
    </row>
    <row r="217" spans="1:9" x14ac:dyDescent="0.2">
      <c r="A217" t="s">
        <v>0</v>
      </c>
      <c r="B217" s="1">
        <v>0.57099999999999995</v>
      </c>
      <c r="C217" s="5">
        <v>42</v>
      </c>
      <c r="D217" s="1">
        <v>0.45200000000000001</v>
      </c>
      <c r="E217" s="5">
        <v>42</v>
      </c>
      <c r="F217">
        <v>1</v>
      </c>
      <c r="G217">
        <v>1</v>
      </c>
      <c r="H217">
        <v>1</v>
      </c>
      <c r="I217">
        <v>10.706484231760101</v>
      </c>
    </row>
    <row r="218" spans="1:9" x14ac:dyDescent="0.2">
      <c r="A218" t="s">
        <v>1</v>
      </c>
      <c r="B218" s="1">
        <v>0.56000000000000005</v>
      </c>
      <c r="C218" s="5">
        <v>36</v>
      </c>
      <c r="D218" s="1">
        <v>0.5</v>
      </c>
      <c r="E218" s="5">
        <v>34</v>
      </c>
      <c r="F218">
        <v>1</v>
      </c>
      <c r="G218">
        <v>1</v>
      </c>
      <c r="H218">
        <v>2</v>
      </c>
      <c r="I218">
        <v>9.1655031324794596</v>
      </c>
    </row>
    <row r="219" spans="1:9" x14ac:dyDescent="0.2">
      <c r="A219" t="s">
        <v>39</v>
      </c>
      <c r="B219" s="1">
        <v>0.73</v>
      </c>
      <c r="C219" s="5">
        <v>32</v>
      </c>
      <c r="D219" s="1">
        <v>0.78</v>
      </c>
      <c r="E219" s="5">
        <v>32</v>
      </c>
      <c r="F219">
        <v>1</v>
      </c>
      <c r="G219">
        <v>2</v>
      </c>
      <c r="H219">
        <v>2</v>
      </c>
      <c r="I219">
        <v>10.8604077253085</v>
      </c>
    </row>
    <row r="220" spans="1:9" x14ac:dyDescent="0.2">
      <c r="A220" t="s">
        <v>3</v>
      </c>
      <c r="B220" s="1">
        <v>0.47</v>
      </c>
      <c r="C220" s="5">
        <v>66</v>
      </c>
      <c r="D220" s="1">
        <v>0.24</v>
      </c>
      <c r="E220" s="5">
        <v>59</v>
      </c>
      <c r="F220">
        <v>1</v>
      </c>
      <c r="G220">
        <v>2</v>
      </c>
      <c r="H220">
        <v>3</v>
      </c>
      <c r="I220">
        <v>16.013912530583099</v>
      </c>
    </row>
    <row r="221" spans="1:9" x14ac:dyDescent="0.2">
      <c r="A221" t="s">
        <v>57</v>
      </c>
      <c r="B221" s="1">
        <f>75/208</f>
        <v>0.36057692307692307</v>
      </c>
      <c r="C221" s="5">
        <v>208</v>
      </c>
      <c r="D221" s="1">
        <f>86/219</f>
        <v>0.39269406392694062</v>
      </c>
      <c r="E221" s="5">
        <v>219</v>
      </c>
      <c r="F221">
        <v>1</v>
      </c>
      <c r="G221">
        <v>2</v>
      </c>
      <c r="H221">
        <v>3</v>
      </c>
      <c r="I221">
        <v>30.542206798020299</v>
      </c>
    </row>
    <row r="222" spans="1:9" x14ac:dyDescent="0.2">
      <c r="A222" t="s">
        <v>48</v>
      </c>
      <c r="B222" s="1">
        <v>0.6</v>
      </c>
      <c r="C222" s="5">
        <v>10</v>
      </c>
      <c r="D222" s="1">
        <v>0.63600000000000001</v>
      </c>
      <c r="E222" s="5">
        <v>22</v>
      </c>
      <c r="F222">
        <v>1</v>
      </c>
      <c r="G222">
        <v>2</v>
      </c>
      <c r="H222">
        <v>2</v>
      </c>
      <c r="I222">
        <v>4.1936076921268404</v>
      </c>
    </row>
    <row r="223" spans="1:9" x14ac:dyDescent="0.2">
      <c r="A223" t="s">
        <v>66</v>
      </c>
      <c r="B223" s="1">
        <v>0.46300000000000002</v>
      </c>
      <c r="C223" s="5">
        <v>41</v>
      </c>
      <c r="D223" s="1">
        <v>0.48799999999999999</v>
      </c>
      <c r="E223" s="5">
        <v>41</v>
      </c>
      <c r="F223">
        <v>1</v>
      </c>
      <c r="G223">
        <v>2</v>
      </c>
      <c r="H223">
        <v>3</v>
      </c>
      <c r="I223">
        <v>10.402869159604201</v>
      </c>
    </row>
    <row r="224" spans="1:9" x14ac:dyDescent="0.2">
      <c r="A224" t="s">
        <v>64</v>
      </c>
      <c r="B224" s="1">
        <v>0.87</v>
      </c>
      <c r="C224" s="5">
        <v>31</v>
      </c>
      <c r="D224" s="1">
        <v>0.84</v>
      </c>
      <c r="E224" s="5">
        <v>31</v>
      </c>
      <c r="F224">
        <v>2</v>
      </c>
      <c r="G224">
        <v>1</v>
      </c>
      <c r="H224">
        <v>2</v>
      </c>
      <c r="I224">
        <v>22.391214277728999</v>
      </c>
    </row>
    <row r="225" spans="1:9" x14ac:dyDescent="0.2">
      <c r="A225" t="s">
        <v>53</v>
      </c>
      <c r="B225" s="1">
        <v>0.46</v>
      </c>
      <c r="C225" s="5">
        <v>48</v>
      </c>
      <c r="D225" s="1">
        <v>0.59</v>
      </c>
      <c r="E225" s="5">
        <v>46</v>
      </c>
      <c r="F225">
        <v>2</v>
      </c>
      <c r="G225">
        <v>2</v>
      </c>
      <c r="H225">
        <v>3</v>
      </c>
      <c r="I225">
        <v>18.686448054192098</v>
      </c>
    </row>
    <row r="226" spans="1:9" x14ac:dyDescent="0.2">
      <c r="A226" t="s">
        <v>56</v>
      </c>
      <c r="B226" s="1">
        <f>109/210</f>
        <v>0.51904761904761909</v>
      </c>
      <c r="C226" s="5">
        <v>210</v>
      </c>
      <c r="D226" s="1">
        <f>101/194</f>
        <v>0.52061855670103097</v>
      </c>
      <c r="E226" s="5">
        <v>194</v>
      </c>
      <c r="F226">
        <v>2</v>
      </c>
      <c r="G226">
        <v>2</v>
      </c>
      <c r="H226">
        <v>3</v>
      </c>
      <c r="I226">
        <v>40.403535404169197</v>
      </c>
    </row>
    <row r="227" spans="1:9" x14ac:dyDescent="0.2">
      <c r="A227" t="s">
        <v>67</v>
      </c>
      <c r="B227" s="1">
        <v>0.622</v>
      </c>
      <c r="C227" s="5">
        <v>45</v>
      </c>
      <c r="D227" s="1">
        <v>0.435</v>
      </c>
      <c r="E227" s="5">
        <v>46</v>
      </c>
      <c r="F227">
        <v>2</v>
      </c>
      <c r="G227">
        <v>2</v>
      </c>
      <c r="H227">
        <v>3</v>
      </c>
      <c r="I227">
        <v>18.518802263909901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sqref="A1:D5"/>
    </sheetView>
  </sheetViews>
  <sheetFormatPr baseColWidth="10" defaultColWidth="8.83203125" defaultRowHeight="15" x14ac:dyDescent="0.2"/>
  <sheetData>
    <row r="1" spans="1:4" x14ac:dyDescent="0.2">
      <c r="A1" s="2" t="s">
        <v>68</v>
      </c>
      <c r="B1" s="2"/>
      <c r="C1" s="6"/>
      <c r="D1" s="2"/>
    </row>
    <row r="2" spans="1:4" x14ac:dyDescent="0.2">
      <c r="A2" t="s">
        <v>7</v>
      </c>
      <c r="B2" s="5" t="s">
        <v>8</v>
      </c>
      <c r="D2" s="5"/>
    </row>
    <row r="3" spans="1:4" x14ac:dyDescent="0.2">
      <c r="A3" t="s">
        <v>9</v>
      </c>
      <c r="B3" s="5" t="s">
        <v>10</v>
      </c>
      <c r="C3" t="s">
        <v>11</v>
      </c>
      <c r="D3" s="5" t="s">
        <v>12</v>
      </c>
    </row>
    <row r="4" spans="1:4" x14ac:dyDescent="0.2">
      <c r="A4" t="s">
        <v>13</v>
      </c>
      <c r="B4" s="5" t="s">
        <v>14</v>
      </c>
      <c r="C4" t="s">
        <v>15</v>
      </c>
      <c r="D4" s="5"/>
    </row>
    <row r="5" spans="1:4" x14ac:dyDescent="0.2">
      <c r="A5" t="s">
        <v>16</v>
      </c>
      <c r="B5" s="5" t="s">
        <v>17</v>
      </c>
      <c r="C5" t="s">
        <v>18</v>
      </c>
      <c r="D5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Fitzgerald</dc:creator>
  <cp:lastModifiedBy>Ryan Fitzgerald</cp:lastModifiedBy>
  <dcterms:created xsi:type="dcterms:W3CDTF">2012-02-21T23:09:36Z</dcterms:created>
  <dcterms:modified xsi:type="dcterms:W3CDTF">2025-07-29T19:41:14Z</dcterms:modified>
</cp:coreProperties>
</file>